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БЮДЖЕТЫ\Бюджет на 2023 год\ИСПОЛНЕНИЕ\Годовой отчет за 2023 год\Информация для размещения на сайте\Для размещения на сайте\"/>
    </mc:Choice>
  </mc:AlternateContent>
  <bookViews>
    <workbookView xWindow="0" yWindow="0" windowWidth="19125" windowHeight="10860"/>
  </bookViews>
  <sheets>
    <sheet name="МП 23" sheetId="6" r:id="rId1"/>
  </sheets>
  <definedNames>
    <definedName name="_xlnm._FilterDatabase" localSheetId="0" hidden="1">'МП 23'!$A$4:$P$4</definedName>
    <definedName name="Excel_BuiltIn__FilterDatabase_1">#REF!</definedName>
  </definedNames>
  <calcPr calcId="162913"/>
</workbook>
</file>

<file path=xl/calcChain.xml><?xml version="1.0" encoding="utf-8"?>
<calcChain xmlns="http://schemas.openxmlformats.org/spreadsheetml/2006/main">
  <c r="M7" i="6" l="1"/>
  <c r="L7" i="6"/>
  <c r="L10" i="6"/>
  <c r="M10" i="6"/>
  <c r="K10" i="6"/>
  <c r="O214" i="6" l="1"/>
  <c r="O168" i="6"/>
  <c r="M80" i="6" l="1"/>
  <c r="L80" i="6"/>
  <c r="M77" i="6"/>
  <c r="K77" i="6"/>
  <c r="L77" i="6"/>
  <c r="L62" i="6"/>
  <c r="L57" i="6"/>
  <c r="N221" i="6" l="1"/>
  <c r="N207" i="6"/>
  <c r="M205" i="6"/>
  <c r="L206" i="6"/>
  <c r="L205" i="6" s="1"/>
  <c r="M206" i="6"/>
  <c r="K206" i="6"/>
  <c r="K205" i="6" s="1"/>
  <c r="L192" i="6"/>
  <c r="M192" i="6"/>
  <c r="O192" i="6" s="1"/>
  <c r="K192" i="6"/>
  <c r="O196" i="6"/>
  <c r="O197" i="6"/>
  <c r="N196" i="6"/>
  <c r="N197" i="6"/>
  <c r="N193" i="6"/>
  <c r="N194" i="6"/>
  <c r="L173" i="6"/>
  <c r="M173" i="6"/>
  <c r="K173" i="6"/>
  <c r="N205" i="6" l="1"/>
  <c r="N206" i="6"/>
  <c r="O143" i="6"/>
  <c r="N139" i="6" l="1"/>
  <c r="M138" i="6"/>
  <c r="L138" i="6"/>
  <c r="N138" i="6" s="1"/>
  <c r="K138" i="6"/>
  <c r="K141" i="6"/>
  <c r="L141" i="6"/>
  <c r="M141" i="6"/>
  <c r="O141" i="6" s="1"/>
  <c r="N133" i="6"/>
  <c r="N119" i="6"/>
  <c r="N118" i="6"/>
  <c r="O94" i="6"/>
  <c r="O93" i="6"/>
  <c r="N78" i="6"/>
  <c r="L66" i="6"/>
  <c r="M66" i="6"/>
  <c r="K66" i="6"/>
  <c r="N68" i="6"/>
  <c r="M62" i="6"/>
  <c r="K62" i="6"/>
  <c r="N64" i="6"/>
  <c r="L38" i="6"/>
  <c r="M38" i="6"/>
  <c r="K38" i="6"/>
  <c r="N39" i="6"/>
  <c r="N40" i="6"/>
  <c r="N41" i="6"/>
  <c r="N42" i="6"/>
  <c r="O42" i="6"/>
  <c r="O18" i="6"/>
  <c r="O19" i="6"/>
  <c r="O20" i="6"/>
  <c r="O9" i="6"/>
  <c r="N16" i="6"/>
  <c r="N17" i="6"/>
  <c r="L13" i="6"/>
  <c r="M13" i="6"/>
  <c r="O13" i="6" s="1"/>
  <c r="K13" i="6"/>
  <c r="K75" i="6"/>
  <c r="K57" i="6"/>
  <c r="L32" i="6"/>
  <c r="M32" i="6"/>
  <c r="K32" i="6"/>
  <c r="M57" i="6"/>
  <c r="L219" i="6"/>
  <c r="M219" i="6"/>
  <c r="K219" i="6"/>
  <c r="L216" i="6"/>
  <c r="M216" i="6"/>
  <c r="K216" i="6"/>
  <c r="L163" i="6"/>
  <c r="M163" i="6"/>
  <c r="K163" i="6"/>
  <c r="L131" i="6"/>
  <c r="M131" i="6"/>
  <c r="K131" i="6"/>
  <c r="K127" i="6"/>
  <c r="L116" i="6"/>
  <c r="M116" i="6"/>
  <c r="K116" i="6"/>
  <c r="L98" i="6"/>
  <c r="M98" i="6"/>
  <c r="K98" i="6"/>
  <c r="L89" i="6"/>
  <c r="M89" i="6"/>
  <c r="K89" i="6"/>
  <c r="N94" i="6"/>
  <c r="L82" i="6"/>
  <c r="M82" i="6"/>
  <c r="K82" i="6"/>
  <c r="K80" i="6"/>
  <c r="L69" i="6"/>
  <c r="M69" i="6"/>
  <c r="K69" i="6"/>
  <c r="O163" i="6" l="1"/>
  <c r="N216" i="6"/>
  <c r="N141" i="6"/>
  <c r="O21" i="6" l="1"/>
  <c r="O27" i="6"/>
  <c r="O30" i="6"/>
  <c r="O33" i="6"/>
  <c r="O43" i="6"/>
  <c r="O44" i="6"/>
  <c r="O46" i="6"/>
  <c r="O52" i="6"/>
  <c r="O54" i="6"/>
  <c r="O58" i="6"/>
  <c r="O59" i="6"/>
  <c r="O60" i="6"/>
  <c r="O63" i="6"/>
  <c r="O76" i="6"/>
  <c r="O79" i="6"/>
  <c r="O82" i="6"/>
  <c r="O83" i="6"/>
  <c r="O88" i="6"/>
  <c r="O90" i="6"/>
  <c r="O105" i="6"/>
  <c r="O106" i="6"/>
  <c r="O108" i="6"/>
  <c r="O112" i="6"/>
  <c r="O113" i="6"/>
  <c r="O115" i="6"/>
  <c r="O124" i="6"/>
  <c r="O125" i="6"/>
  <c r="O126" i="6"/>
  <c r="O128" i="6"/>
  <c r="O129" i="6"/>
  <c r="O130" i="6"/>
  <c r="O137" i="6"/>
  <c r="O142" i="6"/>
  <c r="O146" i="6"/>
  <c r="O157" i="6"/>
  <c r="O158" i="6"/>
  <c r="O160" i="6"/>
  <c r="O165" i="6"/>
  <c r="O171" i="6"/>
  <c r="O172" i="6"/>
  <c r="O174" i="6"/>
  <c r="O177" i="6"/>
  <c r="O183" i="6"/>
  <c r="O201" i="6"/>
  <c r="O202" i="6"/>
  <c r="O204" i="6"/>
  <c r="N14" i="6"/>
  <c r="N15" i="6"/>
  <c r="N18" i="6"/>
  <c r="N19" i="6"/>
  <c r="N20" i="6"/>
  <c r="N21" i="6"/>
  <c r="N24" i="6"/>
  <c r="N27" i="6"/>
  <c r="N30" i="6"/>
  <c r="N33" i="6"/>
  <c r="N34" i="6"/>
  <c r="N35" i="6"/>
  <c r="N46" i="6"/>
  <c r="N48" i="6"/>
  <c r="N49" i="6"/>
  <c r="N52" i="6"/>
  <c r="N54" i="6"/>
  <c r="N58" i="6"/>
  <c r="N59" i="6"/>
  <c r="N60" i="6"/>
  <c r="N61" i="6"/>
  <c r="N63" i="6"/>
  <c r="N65" i="6"/>
  <c r="N67" i="6"/>
  <c r="N70" i="6"/>
  <c r="N71" i="6"/>
  <c r="N73" i="6"/>
  <c r="N76" i="6"/>
  <c r="N79" i="6"/>
  <c r="N81" i="6"/>
  <c r="N82" i="6"/>
  <c r="N83" i="6"/>
  <c r="N85" i="6"/>
  <c r="N88" i="6"/>
  <c r="N90" i="6"/>
  <c r="N91" i="6"/>
  <c r="N92" i="6"/>
  <c r="N93" i="6"/>
  <c r="N96" i="6"/>
  <c r="N99" i="6"/>
  <c r="N102" i="6"/>
  <c r="N105" i="6"/>
  <c r="N106" i="6"/>
  <c r="N108" i="6"/>
  <c r="N112" i="6"/>
  <c r="N113" i="6"/>
  <c r="N115" i="6"/>
  <c r="N117" i="6"/>
  <c r="N121" i="6"/>
  <c r="N124" i="6"/>
  <c r="N125" i="6"/>
  <c r="N126" i="6"/>
  <c r="N128" i="6"/>
  <c r="N129" i="6"/>
  <c r="N130" i="6"/>
  <c r="N132" i="6"/>
  <c r="N135" i="6"/>
  <c r="N137" i="6"/>
  <c r="N142" i="6"/>
  <c r="N143" i="6"/>
  <c r="N145" i="6"/>
  <c r="N146" i="6"/>
  <c r="N148" i="6"/>
  <c r="N150" i="6"/>
  <c r="N152" i="6"/>
  <c r="N155" i="6"/>
  <c r="N157" i="6"/>
  <c r="N158" i="6"/>
  <c r="N159" i="6"/>
  <c r="N160" i="6"/>
  <c r="N164" i="6"/>
  <c r="N165" i="6"/>
  <c r="N166" i="6"/>
  <c r="N167" i="6"/>
  <c r="N168" i="6"/>
  <c r="N171" i="6"/>
  <c r="N174" i="6"/>
  <c r="N177" i="6"/>
  <c r="N180" i="6"/>
  <c r="N181" i="6"/>
  <c r="N182" i="6"/>
  <c r="N183" i="6"/>
  <c r="N184" i="6"/>
  <c r="N185" i="6"/>
  <c r="N186" i="6"/>
  <c r="N187" i="6"/>
  <c r="N188" i="6"/>
  <c r="N189" i="6"/>
  <c r="N190" i="6"/>
  <c r="N195" i="6"/>
  <c r="N200" i="6"/>
  <c r="N201" i="6"/>
  <c r="N202" i="6"/>
  <c r="N204" i="6"/>
  <c r="N211" i="6"/>
  <c r="N214" i="6"/>
  <c r="N217" i="6"/>
  <c r="N220" i="6"/>
  <c r="N224" i="6"/>
  <c r="M199" i="6"/>
  <c r="L8" i="6" l="1"/>
  <c r="M8" i="6"/>
  <c r="K8" i="6"/>
  <c r="L123" i="6"/>
  <c r="O8" i="6" l="1"/>
  <c r="N69" i="6"/>
  <c r="N57" i="6"/>
  <c r="O62" i="6"/>
  <c r="N62" i="6"/>
  <c r="L218" i="6"/>
  <c r="N219" i="6"/>
  <c r="K218" i="6"/>
  <c r="M223" i="6"/>
  <c r="L223" i="6"/>
  <c r="L222" i="6" s="1"/>
  <c r="K223" i="6"/>
  <c r="K222" i="6" s="1"/>
  <c r="K213" i="6"/>
  <c r="K212" i="6" s="1"/>
  <c r="K215" i="6"/>
  <c r="K210" i="6"/>
  <c r="K209" i="6" s="1"/>
  <c r="K208" i="6" s="1"/>
  <c r="L210" i="6"/>
  <c r="K199" i="6"/>
  <c r="K203" i="6"/>
  <c r="K191" i="6"/>
  <c r="K179" i="6"/>
  <c r="K178" i="6" s="1"/>
  <c r="K176" i="6"/>
  <c r="K175" i="6" s="1"/>
  <c r="K162" i="6"/>
  <c r="K170" i="6"/>
  <c r="K169" i="6" s="1"/>
  <c r="K111" i="6"/>
  <c r="K114" i="6"/>
  <c r="K120" i="6"/>
  <c r="K123" i="6"/>
  <c r="K134" i="6"/>
  <c r="K136" i="6"/>
  <c r="K144" i="6"/>
  <c r="K147" i="6"/>
  <c r="K149" i="6"/>
  <c r="K151" i="6"/>
  <c r="K154" i="6"/>
  <c r="K153" i="6" s="1"/>
  <c r="K156" i="6"/>
  <c r="K140" i="6" l="1"/>
  <c r="K110" i="6"/>
  <c r="K122" i="6"/>
  <c r="N223" i="6"/>
  <c r="K198" i="6"/>
  <c r="O199" i="6"/>
  <c r="O173" i="6"/>
  <c r="N173" i="6"/>
  <c r="M218" i="6"/>
  <c r="N218" i="6" s="1"/>
  <c r="M222" i="6"/>
  <c r="N222" i="6" s="1"/>
  <c r="K161" i="6"/>
  <c r="K72" i="6"/>
  <c r="K56" i="6" s="1"/>
  <c r="K107" i="6"/>
  <c r="K104" i="6"/>
  <c r="K101" i="6"/>
  <c r="K100" i="6" s="1"/>
  <c r="L104" i="6"/>
  <c r="L107" i="6"/>
  <c r="L111" i="6"/>
  <c r="L114" i="6"/>
  <c r="L120" i="6"/>
  <c r="L127" i="6"/>
  <c r="L134" i="6"/>
  <c r="L136" i="6"/>
  <c r="L144" i="6"/>
  <c r="L147" i="6"/>
  <c r="L149" i="6"/>
  <c r="L151" i="6"/>
  <c r="L154" i="6"/>
  <c r="L153" i="6" s="1"/>
  <c r="L156" i="6"/>
  <c r="L162" i="6"/>
  <c r="L170" i="6"/>
  <c r="L169" i="6" s="1"/>
  <c r="L176" i="6"/>
  <c r="L175" i="6" s="1"/>
  <c r="L179" i="6"/>
  <c r="L178" i="6" s="1"/>
  <c r="L191" i="6"/>
  <c r="L199" i="6"/>
  <c r="L203" i="6"/>
  <c r="L209" i="6"/>
  <c r="L208" i="6" s="1"/>
  <c r="L213" i="6"/>
  <c r="L212" i="6" s="1"/>
  <c r="L215" i="6"/>
  <c r="K97" i="6"/>
  <c r="K95" i="6"/>
  <c r="K87" i="6"/>
  <c r="K86" i="6" s="1"/>
  <c r="K84" i="6"/>
  <c r="K74" i="6" s="1"/>
  <c r="K53" i="6"/>
  <c r="K51" i="6"/>
  <c r="K47" i="6"/>
  <c r="K45" i="6"/>
  <c r="K37" i="6" s="1"/>
  <c r="K31" i="6"/>
  <c r="K29" i="6"/>
  <c r="K28" i="6" s="1"/>
  <c r="K26" i="6"/>
  <c r="K25" i="6" s="1"/>
  <c r="K23" i="6"/>
  <c r="K22" i="6" s="1"/>
  <c r="L122" i="6" l="1"/>
  <c r="L140" i="6"/>
  <c r="K103" i="6"/>
  <c r="K55" i="6" s="1"/>
  <c r="L198" i="6"/>
  <c r="N199" i="6"/>
  <c r="O57" i="6"/>
  <c r="K7" i="6"/>
  <c r="K12" i="6"/>
  <c r="L103" i="6"/>
  <c r="K109" i="6"/>
  <c r="L110" i="6"/>
  <c r="L161" i="6"/>
  <c r="K50" i="6"/>
  <c r="K36" i="6"/>
  <c r="M87" i="6"/>
  <c r="L97" i="6"/>
  <c r="K225" i="6" l="1"/>
  <c r="O87" i="6"/>
  <c r="N98" i="6"/>
  <c r="L109" i="6"/>
  <c r="M213" i="6" l="1"/>
  <c r="O213" i="6" s="1"/>
  <c r="M210" i="6"/>
  <c r="M203" i="6"/>
  <c r="N192" i="6"/>
  <c r="M179" i="6"/>
  <c r="M176" i="6"/>
  <c r="M170" i="6"/>
  <c r="M156" i="6"/>
  <c r="M154" i="6"/>
  <c r="M151" i="6"/>
  <c r="N151" i="6" s="1"/>
  <c r="M149" i="6"/>
  <c r="M147" i="6"/>
  <c r="M144" i="6"/>
  <c r="M136" i="6"/>
  <c r="M134" i="6"/>
  <c r="M127" i="6"/>
  <c r="M123" i="6"/>
  <c r="M120" i="6"/>
  <c r="N116" i="6"/>
  <c r="M114" i="6"/>
  <c r="M111" i="6"/>
  <c r="M107" i="6"/>
  <c r="M104" i="6"/>
  <c r="M101" i="6"/>
  <c r="M97" i="6"/>
  <c r="N97" i="6" s="1"/>
  <c r="M95" i="6"/>
  <c r="M86" i="6" s="1"/>
  <c r="M84" i="6"/>
  <c r="M75" i="6"/>
  <c r="M74" i="6" s="1"/>
  <c r="M72" i="6"/>
  <c r="M53" i="6"/>
  <c r="M51" i="6"/>
  <c r="M47" i="6"/>
  <c r="M45" i="6"/>
  <c r="M29" i="6"/>
  <c r="M26" i="6"/>
  <c r="M23" i="6"/>
  <c r="M122" i="6" l="1"/>
  <c r="M140" i="6"/>
  <c r="O140" i="6" s="1"/>
  <c r="O38" i="6"/>
  <c r="O53" i="6"/>
  <c r="O77" i="6"/>
  <c r="N104" i="6"/>
  <c r="O104" i="6"/>
  <c r="O114" i="6"/>
  <c r="N114" i="6"/>
  <c r="O127" i="6"/>
  <c r="N127" i="6"/>
  <c r="O136" i="6"/>
  <c r="N136" i="6"/>
  <c r="N149" i="6"/>
  <c r="M162" i="6"/>
  <c r="N163" i="6"/>
  <c r="O26" i="6"/>
  <c r="O45" i="6"/>
  <c r="M56" i="6"/>
  <c r="O107" i="6"/>
  <c r="N107" i="6"/>
  <c r="N131" i="6"/>
  <c r="N170" i="6"/>
  <c r="O170" i="6"/>
  <c r="N203" i="6"/>
  <c r="O203" i="6"/>
  <c r="M198" i="6"/>
  <c r="O29" i="6"/>
  <c r="N120" i="6"/>
  <c r="O144" i="6"/>
  <c r="N144" i="6"/>
  <c r="N154" i="6"/>
  <c r="O176" i="6"/>
  <c r="N176" i="6"/>
  <c r="M209" i="6"/>
  <c r="N210" i="6"/>
  <c r="M31" i="6"/>
  <c r="O32" i="6"/>
  <c r="O51" i="6"/>
  <c r="O75" i="6"/>
  <c r="O89" i="6"/>
  <c r="M100" i="6"/>
  <c r="O111" i="6"/>
  <c r="N111" i="6"/>
  <c r="O123" i="6"/>
  <c r="N123" i="6"/>
  <c r="N134" i="6"/>
  <c r="N147" i="6"/>
  <c r="O156" i="6"/>
  <c r="N156" i="6"/>
  <c r="N179" i="6"/>
  <c r="O179" i="6"/>
  <c r="M212" i="6"/>
  <c r="N213" i="6"/>
  <c r="M12" i="6"/>
  <c r="M215" i="6"/>
  <c r="N215" i="6" s="1"/>
  <c r="M191" i="6"/>
  <c r="M178" i="6"/>
  <c r="M175" i="6"/>
  <c r="M169" i="6"/>
  <c r="M153" i="6"/>
  <c r="M28" i="6"/>
  <c r="M25" i="6"/>
  <c r="M22" i="6"/>
  <c r="M110" i="6"/>
  <c r="M103" i="6"/>
  <c r="M50" i="6"/>
  <c r="M37" i="6"/>
  <c r="N212" i="6" l="1"/>
  <c r="O212" i="6"/>
  <c r="M55" i="6"/>
  <c r="N162" i="6"/>
  <c r="O162" i="6"/>
  <c r="N191" i="6"/>
  <c r="O191" i="6"/>
  <c r="N140" i="6"/>
  <c r="O56" i="6"/>
  <c r="O86" i="6"/>
  <c r="N153" i="6"/>
  <c r="O31" i="6"/>
  <c r="M208" i="6"/>
  <c r="N209" i="6"/>
  <c r="O198" i="6"/>
  <c r="N198" i="6"/>
  <c r="O74" i="6"/>
  <c r="O28" i="6"/>
  <c r="O178" i="6"/>
  <c r="N178" i="6"/>
  <c r="O37" i="6"/>
  <c r="O103" i="6"/>
  <c r="N103" i="6"/>
  <c r="M161" i="6"/>
  <c r="O169" i="6"/>
  <c r="N169" i="6"/>
  <c r="N122" i="6"/>
  <c r="O122" i="6"/>
  <c r="O50" i="6"/>
  <c r="O110" i="6"/>
  <c r="N110" i="6"/>
  <c r="O25" i="6"/>
  <c r="N175" i="6"/>
  <c r="O175" i="6"/>
  <c r="O12" i="6"/>
  <c r="M109" i="6"/>
  <c r="M36" i="6"/>
  <c r="N208" i="6" l="1"/>
  <c r="O55" i="6"/>
  <c r="O36" i="6"/>
  <c r="N161" i="6"/>
  <c r="O161" i="6"/>
  <c r="O109" i="6"/>
  <c r="N109" i="6"/>
  <c r="N38" i="6"/>
  <c r="N13" i="6"/>
  <c r="O7" i="6" l="1"/>
  <c r="M225" i="6"/>
  <c r="O225" i="6" s="1"/>
  <c r="L12" i="6"/>
  <c r="N12" i="6" s="1"/>
  <c r="N89" i="6"/>
  <c r="N80" i="6" l="1"/>
  <c r="L23" i="6"/>
  <c r="N23" i="6" s="1"/>
  <c r="L22" i="6" l="1"/>
  <c r="L26" i="6"/>
  <c r="N26" i="6" s="1"/>
  <c r="N66" i="6"/>
  <c r="N32" i="6"/>
  <c r="L84" i="6"/>
  <c r="N84" i="6" s="1"/>
  <c r="N22" i="6" l="1"/>
  <c r="L25" i="6"/>
  <c r="N25" i="6" s="1"/>
  <c r="L45" i="6"/>
  <c r="N45" i="6" s="1"/>
  <c r="L37" i="6" l="1"/>
  <c r="N37" i="6" s="1"/>
  <c r="L72" i="6"/>
  <c r="N72" i="6" s="1"/>
  <c r="L56" i="6" l="1"/>
  <c r="N56" i="6" l="1"/>
  <c r="L101" i="6"/>
  <c r="N101" i="6" s="1"/>
  <c r="L95" i="6"/>
  <c r="N95" i="6" s="1"/>
  <c r="N77" i="6"/>
  <c r="L47" i="6"/>
  <c r="N47" i="6" s="1"/>
  <c r="L36" i="6" l="1"/>
  <c r="N36" i="6" s="1"/>
  <c r="L100" i="6"/>
  <c r="N100" i="6" s="1"/>
  <c r="E131" i="6" l="1"/>
  <c r="L87" i="6"/>
  <c r="L51" i="6"/>
  <c r="N51" i="6" s="1"/>
  <c r="L31" i="6"/>
  <c r="L29" i="6"/>
  <c r="N29" i="6" s="1"/>
  <c r="E29" i="6"/>
  <c r="E28" i="6" s="1"/>
  <c r="N87" i="6" l="1"/>
  <c r="L86" i="6"/>
  <c r="N86" i="6" s="1"/>
  <c r="N31" i="6"/>
  <c r="L28" i="6"/>
  <c r="L75" i="6"/>
  <c r="L53" i="6"/>
  <c r="N53" i="6" s="1"/>
  <c r="N28" i="6" l="1"/>
  <c r="L225" i="6"/>
  <c r="N75" i="6"/>
  <c r="L74" i="6"/>
  <c r="L55" i="6" s="1"/>
  <c r="L50" i="6"/>
  <c r="N74" i="6" l="1"/>
  <c r="N50" i="6"/>
  <c r="N55" i="6" l="1"/>
  <c r="N225" i="6"/>
</calcChain>
</file>

<file path=xl/sharedStrings.xml><?xml version="1.0" encoding="utf-8"?>
<sst xmlns="http://schemas.openxmlformats.org/spreadsheetml/2006/main" count="716" uniqueCount="562">
  <si>
    <t>Целевая статья</t>
  </si>
  <si>
    <t>Руководство и управление в сфере установленных функций органов местного самоуправления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</si>
  <si>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</si>
  <si>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Информационное освещение деятельности органов местного самоуправления в средствах массовой информации</t>
  </si>
  <si>
    <t>Всего расходов:</t>
  </si>
  <si>
    <t>Мероприятия в области автомобильного транспорта общего пользования</t>
  </si>
  <si>
    <t>2400000000</t>
  </si>
  <si>
    <t>Расходы на обеспечение деятельности (оказание услуг, выполнение работ) муниципальных учреждений</t>
  </si>
  <si>
    <t>1900000000</t>
  </si>
  <si>
    <t>1900140100</t>
  </si>
  <si>
    <t>2100000000</t>
  </si>
  <si>
    <t>2110000000</t>
  </si>
  <si>
    <t>2600000000</t>
  </si>
  <si>
    <t>Подпрограмма "Развитие системы дошкольного образования"</t>
  </si>
  <si>
    <t>2610000000</t>
  </si>
  <si>
    <t>2610193070</t>
  </si>
  <si>
    <t>Расходы на обеспечение деятельности(оказание услуг, выполнение работ) дошкольных образовательных учреждений</t>
  </si>
  <si>
    <t>2610170040</t>
  </si>
  <si>
    <t>Питание и содержание детей в образовательных учреждениях</t>
  </si>
  <si>
    <t>2610270210</t>
  </si>
  <si>
    <t>Подпрограмма "Развитие системы общего образования"</t>
  </si>
  <si>
    <t>Обеспечение деятельности (оказание услуг, выполнение работ) общеобразовательных учреждений</t>
  </si>
  <si>
    <t>2620170050</t>
  </si>
  <si>
    <t>2620193060</t>
  </si>
  <si>
    <t>Подпрограмма "Развитие системы дополнительного образования, отдыха, оздоровления и занятости детей и подростков"</t>
  </si>
  <si>
    <t>2630000000</t>
  </si>
  <si>
    <t>Обеспечение деятельности (оказание услуг, выполнение работ) учреждений дополнительного образования детей</t>
  </si>
  <si>
    <t>2630170060</t>
  </si>
  <si>
    <t>2500000000</t>
  </si>
  <si>
    <t>Расходы на обеспечение деятельности (оказание услуг, выполнение работ) учреждений дополнительного образования детей</t>
  </si>
  <si>
    <t>2520170060</t>
  </si>
  <si>
    <t>2630293080</t>
  </si>
  <si>
    <t>2690070010</t>
  </si>
  <si>
    <t>2690010030</t>
  </si>
  <si>
    <t>Подпрограмма "Развитие культуры в Пограничном муниципальном районе"</t>
  </si>
  <si>
    <t>Расходы на обеспечение деятельности (оказанние услуг, выполнение работ) учредений культуры</t>
  </si>
  <si>
    <t>2510170080</t>
  </si>
  <si>
    <t>Подпрограмма "Организация библиотечного обслуживания населения"</t>
  </si>
  <si>
    <t>2530000000</t>
  </si>
  <si>
    <t>Расходы на обеспечение деятельности (оказанние услуг, выполнение работ) библиотек</t>
  </si>
  <si>
    <t>2530170070</t>
  </si>
  <si>
    <t>2690093090</t>
  </si>
  <si>
    <t>0900000000</t>
  </si>
  <si>
    <t>2560110030</t>
  </si>
  <si>
    <t>2560170010</t>
  </si>
  <si>
    <t>2700000000</t>
  </si>
  <si>
    <t>2720000000</t>
  </si>
  <si>
    <t>2790040150</t>
  </si>
  <si>
    <t>2110120220</t>
  </si>
  <si>
    <t>2190000000</t>
  </si>
  <si>
    <t>Подпрограмма "Развитие системы дополнительного образования в сфере культуры и искусства"</t>
  </si>
  <si>
    <t>2620270210</t>
  </si>
  <si>
    <t>Мероприятия муниципальной программы "Развитие образования Пограничного муниципального района"</t>
  </si>
  <si>
    <t>2690000000</t>
  </si>
  <si>
    <t>Обеспечение населения в поселениях услугами водоснабжения</t>
  </si>
  <si>
    <t>Питание и содержание детей в дошкольных образовательных учреждениях</t>
  </si>
  <si>
    <t>Подпрограмма "Координация работы и организационное сопровождение в сфере культуры"</t>
  </si>
  <si>
    <t>2560000000</t>
  </si>
  <si>
    <t>2790000000</t>
  </si>
  <si>
    <t>2490000000</t>
  </si>
  <si>
    <t>2490020110</t>
  </si>
  <si>
    <t>2800000000</t>
  </si>
  <si>
    <t>Мероприятия муниципальной программы "Создание условий для организации транспортного обслуживания населения между поселениями в границах муниципального района"</t>
  </si>
  <si>
    <t>2890000000</t>
  </si>
  <si>
    <t>2890020160</t>
  </si>
  <si>
    <t>2560270250</t>
  </si>
  <si>
    <t>001</t>
  </si>
  <si>
    <t>002</t>
  </si>
  <si>
    <t>003</t>
  </si>
  <si>
    <t>№</t>
  </si>
  <si>
    <t>Наименование показателей</t>
  </si>
  <si>
    <t>Вед.</t>
  </si>
  <si>
    <t>#Н/Д</t>
  </si>
  <si>
    <t>Основное мероприятие "Организация физкультурно-оздоровительной работы"</t>
  </si>
  <si>
    <t>0900100000</t>
  </si>
  <si>
    <t>Основное мероприятие "Обеспечение улучшения качества дорог общего пользования  местного значения"</t>
  </si>
  <si>
    <t>1900100000</t>
  </si>
  <si>
    <t>Содержание и ремонт дорог общего пользования местного значения</t>
  </si>
  <si>
    <t>7.1</t>
  </si>
  <si>
    <t>Основное мероприятие "Повышение качества и доступности предоставляемых населению услуг ЖКХ"</t>
  </si>
  <si>
    <t>2110100000</t>
  </si>
  <si>
    <t>Основное мероприятие "Энергосбережение и повышение энергетической эффективности"</t>
  </si>
  <si>
    <t>9.1</t>
  </si>
  <si>
    <t>25100000000</t>
  </si>
  <si>
    <t>Основное мероприятие «Организация деятельности учреждений культуры»</t>
  </si>
  <si>
    <t>2510100000</t>
  </si>
  <si>
    <t>25200000000</t>
  </si>
  <si>
    <t>Основное мероприятие «Обеспечение деятельности  учреждений дополнительного образования в сфере культуры»</t>
  </si>
  <si>
    <t>2520100000</t>
  </si>
  <si>
    <t>Основное мероприятие «Обеспечение деятельности  библиотек»</t>
  </si>
  <si>
    <t>2530100000</t>
  </si>
  <si>
    <t>Основное мероприятие "Осуществление руководства и управления в сфере культуры"</t>
  </si>
  <si>
    <t>10.1</t>
  </si>
  <si>
    <t>Основное мероприятие «Реализация образовательных программ дошкольного образования»</t>
  </si>
  <si>
    <t>2610100000</t>
  </si>
  <si>
    <t>Основное мероприятие «Присмотр и уход за детьми в муниципальных дошкольных образовательных учреждениях»</t>
  </si>
  <si>
    <t>2610200000</t>
  </si>
  <si>
    <t>26200000000</t>
  </si>
  <si>
    <t>Основное мероприятие «Реализация образовательных программ начального, общего, основного общего и среднего общего образования»</t>
  </si>
  <si>
    <t>2620100000</t>
  </si>
  <si>
    <t>Субвенции бюджетам муниципальных районов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</si>
  <si>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Основное мероприятие «Присмотр и уход за детьми в муниципальных образовательных учреждегниях»</t>
  </si>
  <si>
    <t>2620200000</t>
  </si>
  <si>
    <t>Основное мероприятие «Реализация дополнительных общеобразовательных программ и обеспечение условий их предоставления»</t>
  </si>
  <si>
    <t>2630100000</t>
  </si>
  <si>
    <t>Основное мероприятие «Организация и обеспечение отдыха и оздоровления детей и подростков»</t>
  </si>
  <si>
    <t>2630200000</t>
  </si>
  <si>
    <t xml:space="preserve">Обеспечение деятельности подведомственных учреждений  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</si>
  <si>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</si>
  <si>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Основное мероприятие "Повышение результативности управления и эффективности использования, распоряжения муниципальным имуществом"</t>
  </si>
  <si>
    <t>2720100000</t>
  </si>
  <si>
    <t>Мероприятия муниципальной программы "Управление муниципальной собственностью Пограничного муниципального района"</t>
  </si>
  <si>
    <t>Перечисление взносов на капитальный ремонт многоквартирных домов</t>
  </si>
  <si>
    <t>Основное мероприятие "Антикризисные мероприятия"</t>
  </si>
  <si>
    <t>Осуществление антикризисных мероприятий по стабилизации деятельности автономного учреждения</t>
  </si>
  <si>
    <t>2560200000</t>
  </si>
  <si>
    <t>2110170010</t>
  </si>
  <si>
    <t>Муниципальная программа "Развитие физической культуры и спорта в Пограничном муниципальном округе "</t>
  </si>
  <si>
    <t>1600000000</t>
  </si>
  <si>
    <t>Основное мероприятие "Обеспечение защиты населения и территорий района от последствий чрезвычайных ситуаций природного и техногенного характера</t>
  </si>
  <si>
    <t>16001000000</t>
  </si>
  <si>
    <t>Мероприятия по предупреждению и защите населения, территории от чрезвычайных ситуаций природного и техногенного характера</t>
  </si>
  <si>
    <t>1600140060</t>
  </si>
  <si>
    <t>Муниципальная программа "Защита населения и территории Пограничного муниципального округа от чрезвычайных ситуаций природного и техногенного характера"</t>
  </si>
  <si>
    <t>Муниципальная программа "Модернизация дорожной сети в Пограничном муниципальном округе"</t>
  </si>
  <si>
    <t>Муниципальная программа "Обеспечение доступным жильем и качественными услугами ЖКХ население Пограничного муниципального округа"</t>
  </si>
  <si>
    <t>Подпрограмма "Создание условий для обеспечения качественными услугами ЖКХ население Пограничного муниципального округа</t>
  </si>
  <si>
    <t>Расходы, направленные на обеспечение населения сельских территорий услугами ЖКХ</t>
  </si>
  <si>
    <t>Мероприятия муниципальной программы "Обеспечение доступным жильем и качественными услугами ЖКХ население Пограничного муниципального округа"</t>
  </si>
  <si>
    <t>Обеспечение граждан твердым топливом (дровами) из средств местного бюджета</t>
  </si>
  <si>
    <t>21900S2620</t>
  </si>
  <si>
    <t>Муниципальная программа "Информационное общество Пограничного муниципального округа"</t>
  </si>
  <si>
    <t>Мероприятия муниципальной программы "Информационное общество Пограничного муниципального округа"</t>
  </si>
  <si>
    <t>Подпрограмма "Развитие информационных систем."</t>
  </si>
  <si>
    <t>2420000000</t>
  </si>
  <si>
    <t xml:space="preserve">Мероприятия, направленные на развитие информатизации и защиты информации </t>
  </si>
  <si>
    <t>2420140030</t>
  </si>
  <si>
    <t>Муниципальная программа "Развитие культуры, библиотечного обслуживания и молодежной политики в Пограничном муниципальном округе"</t>
  </si>
  <si>
    <t>Расходы на обеспечение деятельности (оказание услуг, выполнение работ) учреждений культуры ПГП</t>
  </si>
  <si>
    <t>2510170081</t>
  </si>
  <si>
    <t>Расходы на обеспечение деятельности (оказание услуг, выполнение работ) учреждений культуры ЖСП</t>
  </si>
  <si>
    <t>2510170082</t>
  </si>
  <si>
    <t>2510400000</t>
  </si>
  <si>
    <t>Основное мероприятие "Укрепление материально-технической базы муниципальных учреждений</t>
  </si>
  <si>
    <t>Основное мероприятие «Укрепление материально-технической базы муниципальных учреждений»</t>
  </si>
  <si>
    <t>Основное мероприятие «Создание единого информационного поля"</t>
  </si>
  <si>
    <t>2530200000</t>
  </si>
  <si>
    <t>2560100000</t>
  </si>
  <si>
    <t>Муниципальная программа "Развитие образования Пограничного муниципального округа"</t>
  </si>
  <si>
    <t>2610300000</t>
  </si>
  <si>
    <t>Основное мероприятие «Укрепление материально-технической базы дошкольных образовательных учреждений»</t>
  </si>
  <si>
    <t>Основное мероприятие "Укрепление материально-технической базы образовательных учреждений"</t>
  </si>
  <si>
    <t>2620300000</t>
  </si>
  <si>
    <t>Субвенции на обеспечение мер социальной поддержки педагогическим работникам муниципальных образовательных организаций (НП)</t>
  </si>
  <si>
    <t>Муниципальная программа "Управление собственностью Пограничного муниципального округа"</t>
  </si>
  <si>
    <t>Подпрограмма "Управление муниципальным имуществом, находящимся в собственности Пограничного муниципального округа"</t>
  </si>
  <si>
    <t>Муниципальная программа " Благоустройство территории Пограничного муниципального округа "</t>
  </si>
  <si>
    <t>2900000000</t>
  </si>
  <si>
    <t xml:space="preserve">Расходы на организацию и содержание мест захоронения </t>
  </si>
  <si>
    <t>2900120200</t>
  </si>
  <si>
    <t>Уличное освещение</t>
  </si>
  <si>
    <t>2900120250</t>
  </si>
  <si>
    <t>2900100000</t>
  </si>
  <si>
    <t>Основное мероприятие "Благоустройство территорий"</t>
  </si>
  <si>
    <t>Муниципальная программа " Энергосбережение и повышение энергетической эффективности на территории Пограничного муниципального округа"</t>
  </si>
  <si>
    <t>3000000000</t>
  </si>
  <si>
    <t>3000100000</t>
  </si>
  <si>
    <t xml:space="preserve">Муниципальная программа " Формирование современной городской среды территорий, входящих в состав Пограничного муниципального округа" </t>
  </si>
  <si>
    <t>3100000000</t>
  </si>
  <si>
    <t>3100100000</t>
  </si>
  <si>
    <t>Основное мероприятие "Повышение комфортности проживания граждан"</t>
  </si>
  <si>
    <t>Обеспечение детей-сирот, детей, оставшихся без попечения родителей, лиц из числа детей-сирот и детей, оставшихся без попечения родителей жилыми помещениями за счет средств краевого бюджета</t>
  </si>
  <si>
    <t>1.1.1</t>
  </si>
  <si>
    <t>4.1.1</t>
  </si>
  <si>
    <t>7.2</t>
  </si>
  <si>
    <t>8.1</t>
  </si>
  <si>
    <t>8.2</t>
  </si>
  <si>
    <t>9</t>
  </si>
  <si>
    <t>10</t>
  </si>
  <si>
    <t>11</t>
  </si>
  <si>
    <t>12</t>
  </si>
  <si>
    <t>13</t>
  </si>
  <si>
    <t>Муниципальная программа "Создание условий для организации транспортного обслуживания населения между поселениями в границах муниципального округа"</t>
  </si>
  <si>
    <t>2720120020</t>
  </si>
  <si>
    <t xml:space="preserve">Содержание и обслуживание казны Пограничного муниципального округа </t>
  </si>
  <si>
    <t>2740000000</t>
  </si>
  <si>
    <t>Основное мероприятие: "Создание условий для реализации детьми - сиротами права на обеспечение жилыми помещениями на территории Пограничного муниципального округа"</t>
  </si>
  <si>
    <t>2740100000</t>
  </si>
  <si>
    <t>Подпрограмма" Обеспечение жилыми помещениями детей- сирот, детей, оставшихся без попечения родителей, лиц из числа- сирот и детей, оставшихся без попечения родителей"</t>
  </si>
  <si>
    <t>27401M0820</t>
  </si>
  <si>
    <t>11.1</t>
  </si>
  <si>
    <t>12.1</t>
  </si>
  <si>
    <t>4</t>
  </si>
  <si>
    <t>5</t>
  </si>
  <si>
    <t>6</t>
  </si>
  <si>
    <t>7</t>
  </si>
  <si>
    <t>8</t>
  </si>
  <si>
    <t>Строительство и реконструкция (модернизация) объектов питьевого водоснабжения (НП)</t>
  </si>
  <si>
    <t>Обеспечение граждан твердым топливом (дровами) за счет средств краевого бюджета</t>
  </si>
  <si>
    <t>2190092620</t>
  </si>
  <si>
    <t xml:space="preserve">Мероприятия по благоустройству дворовых территорий за счет средств краевого бюджета </t>
  </si>
  <si>
    <t>3100192610</t>
  </si>
  <si>
    <t xml:space="preserve">Мероприятия по благоустройству дворовых территорий за счет средств местного бюджета </t>
  </si>
  <si>
    <t>31001S2610</t>
  </si>
  <si>
    <t>Благоустройство дворовых территорий
многоквартирных домов, общественных
территорий расположенных на территории
Пограничного муниципального округа (НП)</t>
  </si>
  <si>
    <t>310F255550</t>
  </si>
  <si>
    <t>Иные межбюджетные трансферты бюджетам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</si>
  <si>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2620153030</t>
  </si>
  <si>
    <t>Осуществление отдельных государственных полномочий по обеспечению горячим питанием обучающихся, получающих начальное общее образование в муниципальных общеобразовательных организациях</t>
  </si>
  <si>
    <t>Организация, проведение и участие в спортивных мероприятиях</t>
  </si>
  <si>
    <t>0900120080</t>
  </si>
  <si>
    <t>0900120140</t>
  </si>
  <si>
    <t>5.1.1</t>
  </si>
  <si>
    <t>Сохранение объектов культурного наследия</t>
  </si>
  <si>
    <t>2510170190</t>
  </si>
  <si>
    <t>2510200000</t>
  </si>
  <si>
    <t>Организация проведения культурных мероприятий</t>
  </si>
  <si>
    <t>2510220060</t>
  </si>
  <si>
    <t>Основное мероприятие «Обеспечение доступа граждан ПМО к культурным ценностям и участие в культурной жизни, реализация творческого потенциала населения»</t>
  </si>
  <si>
    <t>Мероприятия по проведению ремонтных работ (в т.ч. проектно-изыскательские  работы) муниципальных учреждений</t>
  </si>
  <si>
    <t>2510470150</t>
  </si>
  <si>
    <t>Основное мероприятие «Создание условий для развития и самореализации одаренных детей»</t>
  </si>
  <si>
    <t>2520200000</t>
  </si>
  <si>
    <t xml:space="preserve">003 </t>
  </si>
  <si>
    <t>2520300000</t>
  </si>
  <si>
    <t>2530220210</t>
  </si>
  <si>
    <t>Пополнение книжного фонда</t>
  </si>
  <si>
    <t>2530220060</t>
  </si>
  <si>
    <t>2530220090</t>
  </si>
  <si>
    <t>Основное мероприятие "Обеспечение безопасности обслуживания населения и сохранности библиотечных фондов"</t>
  </si>
  <si>
    <t>2530400000</t>
  </si>
  <si>
    <t>Мероприятия по обеспечению безопасности муниципальных учреждений</t>
  </si>
  <si>
    <t>2530420100</t>
  </si>
  <si>
    <t>Подпрограмма "Молодежная политика"</t>
  </si>
  <si>
    <t>2540000000</t>
  </si>
  <si>
    <t>Основные мероприятия "Мероприятия, содействующие гражданско-патриотическому воспитанию и повышению общественно-значимой активности молодежи"</t>
  </si>
  <si>
    <t>2540100000</t>
  </si>
  <si>
    <t>Проведение мероприятий для детей и молодежи</t>
  </si>
  <si>
    <t>2540120070</t>
  </si>
  <si>
    <t>Подпрограмма "Доступная среда"</t>
  </si>
  <si>
    <t>2550000000</t>
  </si>
  <si>
    <t>Основное мероприятие "Мероприятия по адаптации приорететных объектов социальной инфраструктуры для обеспечения доступности и получения услуг инвалидами и другими маломобильными группами населения"</t>
  </si>
  <si>
    <t>2550100000</t>
  </si>
  <si>
    <t xml:space="preserve">Мероприятия, направленные  на создание беспрепятственного доступа к объектам социальной инфраструктуры инвалидов </t>
  </si>
  <si>
    <t>2550170180</t>
  </si>
  <si>
    <t>9.1.1</t>
  </si>
  <si>
    <t>9.2</t>
  </si>
  <si>
    <t>9.2.1</t>
  </si>
  <si>
    <t>9.3</t>
  </si>
  <si>
    <t>Мероприятия, направленные на модернизацию дошкольного образования</t>
  </si>
  <si>
    <t>2610370120</t>
  </si>
  <si>
    <t>Основное мероприятие «Обеспечение безопасности в муниципальных учреждениях»</t>
  </si>
  <si>
    <t>2610400000</t>
  </si>
  <si>
    <t>2610420100</t>
  </si>
  <si>
    <t>Субвенции на обеспечение питанием детей, обучающихся в муниципальных общеобразовательных учреждениях</t>
  </si>
  <si>
    <t>2620293150</t>
  </si>
  <si>
    <t>Мероприятия, направленные на модернизацию общего образования</t>
  </si>
  <si>
    <t>2620370170</t>
  </si>
  <si>
    <t>Основное мероприятие "Обеспечение безопасности в муниципальных учреждениях"</t>
  </si>
  <si>
    <t>2620400000</t>
  </si>
  <si>
    <t>2620420100</t>
  </si>
  <si>
    <t>Организация отдыха и занятости детей и подростков Пограничного муниципального района</t>
  </si>
  <si>
    <t>2630270110</t>
  </si>
  <si>
    <t>Основное мероприятие "Укрепление материально-технической базы учреждений дополнительного образования"</t>
  </si>
  <si>
    <t>2630300000</t>
  </si>
  <si>
    <t>Мероприятия по проведению ремонтных работ (в т.ч. проектно-изыскательские работы) муниципальных учреждений</t>
  </si>
  <si>
    <t>2630370150</t>
  </si>
  <si>
    <t>Основное мероприятие "Военно-патриотическое воспитание детей и молодежи"</t>
  </si>
  <si>
    <t>2630400000</t>
  </si>
  <si>
    <t>Мероприятия, направленные на военно-патриотическое воспитание детей и молодежи</t>
  </si>
  <si>
    <t>2630500000</t>
  </si>
  <si>
    <t>Мероприятия по обеспечению безопасности в муниципальных учреждениях</t>
  </si>
  <si>
    <t>2630520100</t>
  </si>
  <si>
    <t>Подпрограмма "Одаренные дети Пограничного муниципального округа"</t>
  </si>
  <si>
    <t>2640000000</t>
  </si>
  <si>
    <t>2640100000</t>
  </si>
  <si>
    <t>Проведение мероприятий, направленных на выявление и развитие одаренных детей</t>
  </si>
  <si>
    <t>2640170140</t>
  </si>
  <si>
    <t>Научно-методические организационно-педагогические мероприятия</t>
  </si>
  <si>
    <t>2690070220</t>
  </si>
  <si>
    <t>Оценка недвижимости, признание прав и регулирование отношений по муниципальной собственности</t>
  </si>
  <si>
    <t>2720120010</t>
  </si>
  <si>
    <t>Организационные, технические и технологические мероприятия по энергосбережению и повышению энергетической эффективности организаций</t>
  </si>
  <si>
    <t>3000120130</t>
  </si>
  <si>
    <t>14</t>
  </si>
  <si>
    <t>3400000000</t>
  </si>
  <si>
    <t>Подпрограмма "Разработка градостроительной документации Пограничного муниципального округа"</t>
  </si>
  <si>
    <t>Основное мероприятие "Обеспечение территорий Пограничного муниципального округа градостроительными документами территориального планирования"</t>
  </si>
  <si>
    <t>3410000000</t>
  </si>
  <si>
    <t>3410100000</t>
  </si>
  <si>
    <t>Мероприятия по разработке градостроительной документации</t>
  </si>
  <si>
    <t>3410140200</t>
  </si>
  <si>
    <t>29001S2360</t>
  </si>
  <si>
    <t>Федеральный проект "Современная школа"</t>
  </si>
  <si>
    <t>262E100000</t>
  </si>
  <si>
    <t>262E193140</t>
  </si>
  <si>
    <t>2520270140</t>
  </si>
  <si>
    <t>Мероприятия по созданию единого информационного поля</t>
  </si>
  <si>
    <t>2510500000</t>
  </si>
  <si>
    <t>2510520100</t>
  </si>
  <si>
    <t>Основное мероприятие «Обеспечение безопасности в учреждениях культуры»</t>
  </si>
  <si>
    <t>Проведение мероприятий по выявлению и развитию одаренных детей</t>
  </si>
  <si>
    <t>Федеральный проект "Чистая вода"</t>
  </si>
  <si>
    <t>000</t>
  </si>
  <si>
    <t>211F500000</t>
  </si>
  <si>
    <t xml:space="preserve">Федеральный проект "Формирование комфортной городской среды"
</t>
  </si>
  <si>
    <t>310F200000</t>
  </si>
  <si>
    <t>2110192320</t>
  </si>
  <si>
    <t>Субсидии на  проектирование и (или) строительство, реконструкцию, модернизацию и капитальный ремонт объектов водопроводно-канализационного хозяйства из средств краевого бюджета</t>
  </si>
  <si>
    <t>Субсидии на  проектирование и (или) строительство, реконструкцию, модернизацию и капитальный ремонт объектов водопроводно-канализационного хозяйства из средств местного  бюджета</t>
  </si>
  <si>
    <t>21101S2320</t>
  </si>
  <si>
    <t>211F552432</t>
  </si>
  <si>
    <t xml:space="preserve">Обеспечение детей-сирот, детей, оставшихся без попечения родителей, лиц из числа детей-сирот и детей, оставшихся без попечения родителей жилыми помещениями </t>
  </si>
  <si>
    <t>27401R0820</t>
  </si>
  <si>
    <t>Субвенции на  обеспечение оздоровления и отдыха детей (за исключением организации отдыха детей в каникулярное время)</t>
  </si>
  <si>
    <t>2520400000</t>
  </si>
  <si>
    <t>2520420100</t>
  </si>
  <si>
    <t>Развитие сети учреждений культурно-досугового типа (НП)</t>
  </si>
  <si>
    <t>251A155130</t>
  </si>
  <si>
    <t>Уборка несанкционированных мест захламления отходами</t>
  </si>
  <si>
    <t>2900120230</t>
  </si>
  <si>
    <t xml:space="preserve">Сбор и вывоз твердых бытовых отходов с общественных мест </t>
  </si>
  <si>
    <t>2900120231</t>
  </si>
  <si>
    <t>Организация общественных работ</t>
  </si>
  <si>
    <t>2900120270</t>
  </si>
  <si>
    <t>Содержание зеленых насаждений</t>
  </si>
  <si>
    <t>2900120290</t>
  </si>
  <si>
    <t>Содержание территорий общего пользования</t>
  </si>
  <si>
    <t>2900120300</t>
  </si>
  <si>
    <t>Организация общественных мероприятий по благоустройству</t>
  </si>
  <si>
    <t>2900120310</t>
  </si>
  <si>
    <t>Расходы на выполнение наказов избирателей на территории Пограничного муниципального округа</t>
  </si>
  <si>
    <t>2900120330</t>
  </si>
  <si>
    <t>Улучшение состояния дворовых и общественных территорий</t>
  </si>
  <si>
    <t>3100120260</t>
  </si>
  <si>
    <t>3</t>
  </si>
  <si>
    <t>Муниципальная программа "Развитие муниципальной службы в Пограничном муниципальном округе"</t>
  </si>
  <si>
    <t>1400000000</t>
  </si>
  <si>
    <t>3.1.1</t>
  </si>
  <si>
    <t>Основное мероприятие "Обеспечение устойчивого развития кадрового потенциала и повышения эффективности муниципальной службы"</t>
  </si>
  <si>
    <t>1400100000</t>
  </si>
  <si>
    <t>1400140040</t>
  </si>
  <si>
    <t>Организация и повышение квалификации и переподготовки муниципальных служащих Администрации Пограничного муниципального округа</t>
  </si>
  <si>
    <t>2</t>
  </si>
  <si>
    <t>2.1.1</t>
  </si>
  <si>
    <t>Муниципальная программа "Градостроительная деятельность на территории Пограничного муниципального округа"</t>
  </si>
  <si>
    <t>Муниципальная программа  "Профилактика экстремизма, терроризма и правонарушений на территории Пограничного муниципального округа"</t>
  </si>
  <si>
    <t>1100000000</t>
  </si>
  <si>
    <t>Основное мероприятие " Профилактические мероприятия, направленные на профилактику правонарушений среди несовершеннолетних"</t>
  </si>
  <si>
    <t>1100100000</t>
  </si>
  <si>
    <t>15</t>
  </si>
  <si>
    <t>10.1.1</t>
  </si>
  <si>
    <t>10.2</t>
  </si>
  <si>
    <t>10.2.1</t>
  </si>
  <si>
    <t>10.3</t>
  </si>
  <si>
    <t xml:space="preserve">Мероприятия по проведению ремонтных работ (в т.ч. проектно-изыскательские работы) муниципальных учреждений </t>
  </si>
  <si>
    <t>2720170150</t>
  </si>
  <si>
    <t>6.1.1</t>
  </si>
  <si>
    <t>Реализация проектов инициативного бюджетирования по направлению "Твой проект" за счет средств субсидий из краевого бюджета</t>
  </si>
  <si>
    <t>2900192360</t>
  </si>
  <si>
    <t>Муниципальная программа "Укрепление общественного здоровья населения Пограничного муниципального округа"</t>
  </si>
  <si>
    <t>16</t>
  </si>
  <si>
    <t>16.1</t>
  </si>
  <si>
    <t>Основное мероприятие "Формирование культуры здорового образа жизни и укрепление здоровья населения"</t>
  </si>
  <si>
    <t>Создание условий для оказания медицинской помощи  населению на территории Пограничного муниципального округа</t>
  </si>
  <si>
    <t>3600120050</t>
  </si>
  <si>
    <t>3600100000</t>
  </si>
  <si>
    <t>3600000000</t>
  </si>
  <si>
    <t>26202R3040</t>
  </si>
  <si>
    <t>Обеспечение персонифицированного финансирования</t>
  </si>
  <si>
    <t>2630170090</t>
  </si>
  <si>
    <t>2520370150</t>
  </si>
  <si>
    <t>9.1.3</t>
  </si>
  <si>
    <t>9.1.2</t>
  </si>
  <si>
    <t>9.1.4</t>
  </si>
  <si>
    <t>9.2.2</t>
  </si>
  <si>
    <t>9.2.3</t>
  </si>
  <si>
    <t>9.2.4</t>
  </si>
  <si>
    <t>9.3.1</t>
  </si>
  <si>
    <t>9.3.2</t>
  </si>
  <si>
    <t>9.3.3</t>
  </si>
  <si>
    <t>9.4</t>
  </si>
  <si>
    <t>9.4.1</t>
  </si>
  <si>
    <t>9.5</t>
  </si>
  <si>
    <t>15.1</t>
  </si>
  <si>
    <t>Реализация проектов инициативного бюджетирования по направлению "Твой  проект" за счет средств местного бюджета</t>
  </si>
  <si>
    <t>17</t>
  </si>
  <si>
    <t>Муниципальная программа "Противодействие коррупции в Пограничном муниципальном округе"</t>
  </si>
  <si>
    <t>3500000000</t>
  </si>
  <si>
    <t>17.1</t>
  </si>
  <si>
    <t>Основное мероприятие "Обеспечение прозрачности и информационной открытости деятельности Администрации Пограничного муниципального округа"</t>
  </si>
  <si>
    <t>3500100000</t>
  </si>
  <si>
    <t>Изготовление информационных материалов</t>
  </si>
  <si>
    <t>3500140190</t>
  </si>
  <si>
    <t>Подготовка проектов межевания земельных участков и на проведение кадастровых работ</t>
  </si>
  <si>
    <t>27201L5990</t>
  </si>
  <si>
    <t>Мероприятия по землеустройству и землепользованию</t>
  </si>
  <si>
    <t>2720120150</t>
  </si>
  <si>
    <t>Процент исполнения к уточненному бюджету</t>
  </si>
  <si>
    <t>Процент исполнения к первоначальному бюджету</t>
  </si>
  <si>
    <t>(в рублях)</t>
  </si>
  <si>
    <t>Субсидии социально ориентированным некоммерческим организациям на финансовое обеспечение затрат, связанных с осуществлением деятельности</t>
  </si>
  <si>
    <t>3800120350</t>
  </si>
  <si>
    <t>Основное мероприятие "Поддержка социально ориентированных некоммерческих организаций"</t>
  </si>
  <si>
    <t>3800100000</t>
  </si>
  <si>
    <t>Муниципальная программа "Поддержка социально ориентированных некоммерческих организаций на территории Пограничного муниципального округа"</t>
  </si>
  <si>
    <t>3800000000</t>
  </si>
  <si>
    <t>19</t>
  </si>
  <si>
    <t>19.1</t>
  </si>
  <si>
    <t>Реализация социально значимых проектов ТОС</t>
  </si>
  <si>
    <t>3700120340</t>
  </si>
  <si>
    <t>Основное мероприятие "Поддержка и развитие общественных инициатив граждан"</t>
  </si>
  <si>
    <t>3700100000</t>
  </si>
  <si>
    <t>18.1</t>
  </si>
  <si>
    <t>18</t>
  </si>
  <si>
    <t>Муниципальная программа "Развитие территориального общественного самоуправления на территории Пограничного муниципального округа"</t>
  </si>
  <si>
    <t>3700000000</t>
  </si>
  <si>
    <t>Развитие сети учреждений культурно-досугового типа (НП) за счет средств местного бюджета</t>
  </si>
  <si>
    <t>251A1S5130</t>
  </si>
  <si>
    <t>Федеральный проект "Культурная среда"</t>
  </si>
  <si>
    <t>251A100000</t>
  </si>
  <si>
    <t>Муниципальная программа "Развитие малого и среднего предпринимательства в Пограничном муницпальном округе"</t>
  </si>
  <si>
    <t>Основное мероприятие ""Финансовая поддержка субъектов малого и среднего предпринимательства"</t>
  </si>
  <si>
    <t>Организация и проведение мероприятий, направленных на поддержку малого и среднего предпринимательства</t>
  </si>
  <si>
    <t>0100100000</t>
  </si>
  <si>
    <t>0100140020</t>
  </si>
  <si>
    <t>7.1.1</t>
  </si>
  <si>
    <t>7.1.2</t>
  </si>
  <si>
    <t>9.5.1</t>
  </si>
  <si>
    <t>9.6</t>
  </si>
  <si>
    <t>9.6.1</t>
  </si>
  <si>
    <t>9.6.2</t>
  </si>
  <si>
    <t>10.1.2</t>
  </si>
  <si>
    <t>10.1.3</t>
  </si>
  <si>
    <t>10.1.4</t>
  </si>
  <si>
    <t>10.2.2</t>
  </si>
  <si>
    <t>10.2.3</t>
  </si>
  <si>
    <t>10.2.5</t>
  </si>
  <si>
    <t>10.2.6</t>
  </si>
  <si>
    <t>10.3.1</t>
  </si>
  <si>
    <t>10.3.2</t>
  </si>
  <si>
    <t>10.3.3</t>
  </si>
  <si>
    <t>10.3.4</t>
  </si>
  <si>
    <t>10.3.5</t>
  </si>
  <si>
    <t>10.4</t>
  </si>
  <si>
    <t>10.4.1</t>
  </si>
  <si>
    <t>10.5</t>
  </si>
  <si>
    <t>11.1.1</t>
  </si>
  <si>
    <t>11.2</t>
  </si>
  <si>
    <t>11.2.1</t>
  </si>
  <si>
    <t>11.3</t>
  </si>
  <si>
    <t>15.2</t>
  </si>
  <si>
    <t>20</t>
  </si>
  <si>
    <t>20.1</t>
  </si>
  <si>
    <t>в 2 раза</t>
  </si>
  <si>
    <t>Примечание к гр. 9</t>
  </si>
  <si>
    <t>Превышение фактических расходов к первоначальному бюджету за  счет распределения остатка средств бюджета на начало года на расходы бюджета, связанные с развитием физической культуры и спорта</t>
  </si>
  <si>
    <t>Превышение фактических расходов к первоначальному бюджету за  счет распределения остатка средств бюджета на начало года на расходы бюджета, связанные с защитой населения и территории Пограничного муниципального округа от чрезвычайных ситуаций природного и техногенного характера</t>
  </si>
  <si>
    <t>Перевыполнение первоначального плана в связи с корректировкой сумм субсидий из краевого бюджета на обеспечение граждан твердым топливом (дровами)</t>
  </si>
  <si>
    <t xml:space="preserve">Превышение фактических расходов к первоначальному бюджету за  счет распределения остатка средств бюджета на начало года на расходы бюджета, связанные с обеспечением населения качественными услугами ЖКХ </t>
  </si>
  <si>
    <t>Превышение фактических расходов к первоначальному бюджету за  счет распределения остатка средств бюджета на начало года на расходы бюджета, связанные с благоустройством территории округа</t>
  </si>
  <si>
    <t>В первоначальном бюджете не предусматривались расходы на мероприятия по укреплению общественного здоровья населения Пограничного муниципального округа</t>
  </si>
  <si>
    <t>В первоначальном бюджете не предусматривались расходы на поддержку социально ориентированных некоммерческих организаций на территории Пограничного муниципального округа</t>
  </si>
  <si>
    <t xml:space="preserve"> Сведения о фактических расходах, включенных в состав муниципальных программ бюджета Пограничного муниципального округа в сравнении с первоначально утвержденными расходами, включенными в состав муниципальных программ, за 2023 год</t>
  </si>
  <si>
    <t>Первоначальный бюджет 2023 года</t>
  </si>
  <si>
    <t xml:space="preserve">Уточненный бюджет на 2023 год               </t>
  </si>
  <si>
    <t>Кассовое исполнение за 2023 год</t>
  </si>
  <si>
    <t>0900192190</t>
  </si>
  <si>
    <t>09001S2190</t>
  </si>
  <si>
    <t>Мероприятия по организации физкультурно-спортивной работы по месту жительства за счет средств краевого бюджета</t>
  </si>
  <si>
    <t>Мероприятия по организации физкультурно-спортивной работы по месту жительства за счет средств местного бюджета</t>
  </si>
  <si>
    <t>0900192230</t>
  </si>
  <si>
    <t>09001S2230</t>
  </si>
  <si>
    <t>Приобретение и поставка спортивного инвентаря, спортивного оборудования и иного имущества для развития массового спорта за счет средств краевого бюджета</t>
  </si>
  <si>
    <t>Приобретение и поставка спортивного инвентаря, спортивного оборудования и иного имущества для развития массового спорта за счет средств местного бюджета</t>
  </si>
  <si>
    <t>1100120120</t>
  </si>
  <si>
    <t>Мероприятия по профилактике экстремизма, терроризма и правонарушений</t>
  </si>
  <si>
    <t>1900192390</t>
  </si>
  <si>
    <t>19001S2390</t>
  </si>
  <si>
    <t>Субсидии на капитальный ремонт и ремонт автомобильных дорог общего пользования населенных пунктов за счет дорожного фонда Приморского края</t>
  </si>
  <si>
    <t>Капитальный ремонт и ремонт автомобильных дорог общего пользования населенных пунктов ззза счет средсствв местного бюджета</t>
  </si>
  <si>
    <t>252A100000</t>
  </si>
  <si>
    <t>252A1155192</t>
  </si>
  <si>
    <t>Реализация мероприятий по модернизации муниципальных детских школ искусств по видам искусств (НП)</t>
  </si>
  <si>
    <t>2530292540</t>
  </si>
  <si>
    <t>25302S2540</t>
  </si>
  <si>
    <t>Комплектование книжных фондов и обеспечение информационно-техническим оборудованием библиотек из средств краевого бюджета</t>
  </si>
  <si>
    <t>Комплектование книжных фондов и обеспечение информационно-техническим оборудованием библиотек из средств местного бюджета</t>
  </si>
  <si>
    <t>2610392020</t>
  </si>
  <si>
    <t>26103S2020</t>
  </si>
  <si>
    <t>Субсидии на капитальный ремонт зданий и благоустройство территорий муниципальных образовательных организаций, оказывающих услуги дошкольного образования из средств краевого бюджета</t>
  </si>
  <si>
    <t>Субсидии на капитальный ремонт зданий и благоустройство территорий муниципальных образовательных организаций, оказывающих услуги дошкольного образования из средств местного бюджета</t>
  </si>
  <si>
    <t>2620320330</t>
  </si>
  <si>
    <t>2630470130</t>
  </si>
  <si>
    <t>3000192270</t>
  </si>
  <si>
    <t>30001S2270</t>
  </si>
  <si>
    <t>Субсидии на мероприятия по энергосбережению и повышению энергетической эффективности систем коммунальной инфраструктуры из средств краевого бюджета</t>
  </si>
  <si>
    <t>Мероприятия по энергосбережению и повышению энергетической эффективности систем коммунальной инфраструктуры из средств местного бюджета</t>
  </si>
  <si>
    <t>3700194030</t>
  </si>
  <si>
    <t>Поддержка проектов, инициируемых жителями Пограничного муниципального округа за счет средств краевого бюджета</t>
  </si>
  <si>
    <t>Развитие материально-технической базы массовой физической культуры и спорта</t>
  </si>
  <si>
    <t>В первоначальном бюджете не предусматривались расходы на организацию и проведение мероприятий, направленных на профилактику экстремизма и терроризма</t>
  </si>
  <si>
    <t>в 5,6 раза</t>
  </si>
  <si>
    <t>в 3,3 раза</t>
  </si>
  <si>
    <t>2110109605</t>
  </si>
  <si>
    <t>21101S9605</t>
  </si>
  <si>
    <t>Субсидии на обеспечение мероприятий по модернизации систем коммунальной инфраструктуры из средств краевого бюджета (капитальный ремонт наружных сетей водопровода пгт. Пограничный)</t>
  </si>
  <si>
    <t>Субсидии на обеспечение мероприятий по модернизации систем коммунальной инфраструктуры из средств местного бюджета (капитальный ремонт наружных сетей водопровода пгт. Пограничный)</t>
  </si>
  <si>
    <t>в 27,6 раза</t>
  </si>
  <si>
    <t>2510220330</t>
  </si>
  <si>
    <t>2520220060</t>
  </si>
  <si>
    <t xml:space="preserve">Организация проведения культурных мероприятий  </t>
  </si>
  <si>
    <t>Федеральный проект "Патриотическое воспитание граждан Российской Федерации"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</si>
  <si>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(НП)</t>
  </si>
  <si>
    <t>262EВ00000</t>
  </si>
  <si>
    <t>262EВ51790</t>
  </si>
  <si>
    <t>3000109605</t>
  </si>
  <si>
    <t>30001S9605</t>
  </si>
  <si>
    <t>Субсидии на обеспечение мероприятий по модернизации систем коммунальной инфраструктуры из средств краевого бюджета (капитальный ремонт (замена 3 участков теплосети котельной 3/2 в п. Пограничный)</t>
  </si>
  <si>
    <t>Субсидии на обеспечение мероприятий по модернизации систем коммунальной инфраструктуры из средств местного бюджета (капитальный ремонт (замена 3 участков теплосети котельной 3/2 в п. Пограничный)</t>
  </si>
  <si>
    <t>Муниципальная программа "Развитие международных, внешнеэкономических связей и приграничного сотрудничества Пограничного муниципального округа"</t>
  </si>
  <si>
    <t>3300000000</t>
  </si>
  <si>
    <t xml:space="preserve">Основное мероприятие " Укрепление международных, внешнеэкономических связей и приграничного сотрудничества" </t>
  </si>
  <si>
    <t xml:space="preserve">Мероприятия, проводимые Администрацией Пограничного муниципального округа </t>
  </si>
  <si>
    <t>3300100000</t>
  </si>
  <si>
    <t>3300140010</t>
  </si>
  <si>
    <t>10.2.4</t>
  </si>
  <si>
    <t>21</t>
  </si>
  <si>
    <t>21.1</t>
  </si>
  <si>
    <t>17.1.1</t>
  </si>
  <si>
    <t>13.1.1</t>
  </si>
  <si>
    <t>14.1.1</t>
  </si>
  <si>
    <t>1.1.2</t>
  </si>
  <si>
    <t xml:space="preserve">Основное мероприятие "Информационно-консультационная поддержка субъектов малого и среднего предпринимательства" </t>
  </si>
  <si>
    <t>Организация и проведение мероприятий, направленные на поддержку малого и среднего предпринимательства</t>
  </si>
  <si>
    <t>0100240020</t>
  </si>
  <si>
    <t>0100200000</t>
  </si>
  <si>
    <t>-</t>
  </si>
  <si>
    <t>Расходы не произведены  в связи с отсутствием заявок от субъектов малого и среднего предпринимательства на финансовое обеспечение расходов, связанных с реализацией проекта в сфере социального предпринимательства</t>
  </si>
  <si>
    <t>В первоначальном бюджете не предусматривались расходы на консультационную поддержку субъектов малого предпринимательства</t>
  </si>
  <si>
    <t>Низкое исполнение  первоначального плана сложилось по расходам, связанным с повышением квалификации муниципальных служащих в связи с оптимизацией и экономией расходов бюджета.</t>
  </si>
  <si>
    <t>Превышение первоначального плана в связи с распределением дополнительных средств  за счет остатка бюджетных средств на начало 2023 года на мероприятия по дорожной деятельности</t>
  </si>
  <si>
    <t>В первоначальном бюджете не предусматривались расходы на  обеспечение мероприятий по модернизации систем коммунальной инфраструктуры за счет  средств субсидий из краевого бюджета (капитальный ремонт наружных сетей водопровода пгт. Пограничный)</t>
  </si>
  <si>
    <t>Недовыполнение к первоначальному плану в связи с оплатой завершающих работ по  строительству станции обезжелезивания по факту выполненных  работ</t>
  </si>
  <si>
    <t xml:space="preserve">Превышение фактических расходов к первоначальному бюджету за  счет распределения остатка средств бюджета на начало года на расходы бюджета, связанные с развитием информатизации и защиты информации в Администрации Пограничного муниципального округа </t>
  </si>
  <si>
    <t>Превышение фактических расходов к первоначальному бюджету за  счет распределения остатка средств бюджета на начало года на расходы бюджета, связанные с развитием культуры</t>
  </si>
  <si>
    <t>Недовыполнение к первоначальному плану в связи с оплатой завершающих работ по  строительству сельского дома культуры в селе Сергеевка  по факту выполненных  работ</t>
  </si>
  <si>
    <t>В первоначальном бюджете не предусматривались расходы на капитальный ремонт клуба в с.Барано-Оренбургское и с. Духовское  за счет  средств субсидий из краевого бюджета (бюджет ПМО  уточнили в начале 2023 года)</t>
  </si>
  <si>
    <t>9.1.5</t>
  </si>
  <si>
    <t>9.2.5</t>
  </si>
  <si>
    <t xml:space="preserve">В первоначальном бюджете не предусматривались расходы на данные мероприятия, дополнительно предусмотрены за счет  распределения остатка средств бюджета на начало года </t>
  </si>
  <si>
    <t>Превышение фактических расходов к первоначальному бюджету за  счет распределения остатка средств бюджета на начало года на расходы бюджета, связанные с развитием дополнительного образования в сфере культуры</t>
  </si>
  <si>
    <t>В первоначальном бюджете не предусматривались расходы на капитальный ремонт Детской школы искусстве  за счет  средств субсидий из краевого бюджета (бюджет ПМО  уточнили в начале 2023 года)</t>
  </si>
  <si>
    <t>Превышение фактических расходов к первоначальному бюджету за  счет распределения остатка средств бюджета на начало года на расходы бюджета, связанные с развитием дополнительного библиотечного обслуживания населения</t>
  </si>
  <si>
    <t>В первоначальном бюджете не предусматривались расходы на мероприятия в сфере молодежной политики</t>
  </si>
  <si>
    <t>Недофинсирование к первоначальному бюджету связано с экономией фонда оплаты труда по вакантным ставкам отдела культуры Администрации ПМО</t>
  </si>
  <si>
    <t xml:space="preserve">Превышение фактических расходов к первоначальному бюджету за  счет распределения остатка средств бюджета на начало года на расходы бюджета, связанные с субсидированием МАУ Пограничный дом офицеров в целях  стабилизации деятельности </t>
  </si>
  <si>
    <t xml:space="preserve">В целом по муниципальной программе в области образования по расходам с превышением 105% связано с распределением дополнительных средств  бюджета за счет остатка средств на начала года, по расходам ниже 95 %  исполнения связано с корректировкой целевых  краевых субвенций, иных межбюджетных трансфертов </t>
  </si>
  <si>
    <t xml:space="preserve">В целом по муниципальной программе в области образования по расходам с превышением 105% связано с распределением дополнительных средств  бюджета за счет остатка средств на начала года, по расходам ниже 95 %  исполнения связано с корректировкой целевых  краевых субсидий </t>
  </si>
  <si>
    <t>В первоначальном бюджете не предусматривались расходы на мероприятия по развитиию международных, внешнеэкономических связей и приграничного сотрудничества в Пограничном муниципальном округе</t>
  </si>
  <si>
    <t>В первоначальном бюджете не предусматривались расходы на мероприятия по градостроительной деятельности</t>
  </si>
  <si>
    <t>В первоначальном бюджете не предусматривались расходы на развитие территориального общественного самоуправления на территории Пограничного муниципального округа                                                                Низкое выполнение к уточненному плану  из-за отсутствия подрядчиков на проведение работ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</si>
</sst>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7" x14ac:knownFonts="1"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0"/>
      <color indexed="8"/>
      <name val="Arial Cyr"/>
      <family val="2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Arial Cyr"/>
      <family val="2"/>
      <charset val="204"/>
    </font>
    <font>
      <sz val="10"/>
      <color rgb="FF000000"/>
      <name val="Arial"/>
      <family val="2"/>
      <charset val="204"/>
    </font>
    <font>
      <b/>
      <sz val="12"/>
      <name val="Times New Roman"/>
      <family val="1"/>
      <charset val="204"/>
    </font>
    <font>
      <i/>
      <sz val="10"/>
      <name val="Arial Cyr"/>
      <family val="2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Arial Cyr"/>
      <family val="2"/>
      <charset val="204"/>
    </font>
    <font>
      <b/>
      <i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6">
    <xf numFmtId="0" fontId="0" fillId="0" borderId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2" fillId="4" borderId="1" applyNumberFormat="0" applyAlignment="0" applyProtection="0"/>
    <xf numFmtId="0" fontId="3" fillId="11" borderId="2" applyNumberFormat="0" applyAlignment="0" applyProtection="0"/>
    <xf numFmtId="0" fontId="4" fillId="11" borderId="1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12" borderId="7" applyNumberFormat="0" applyAlignment="0" applyProtection="0"/>
    <xf numFmtId="0" fontId="10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17" fillId="0" borderId="0"/>
    <xf numFmtId="0" fontId="12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17" fillId="14" borderId="8" applyNumberFormat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49" fontId="27" fillId="0" borderId="16">
      <alignment horizontal="center" vertical="top" shrinkToFit="1"/>
    </xf>
  </cellStyleXfs>
  <cellXfs count="122">
    <xf numFmtId="0" fontId="0" fillId="0" borderId="0" xfId="0"/>
    <xf numFmtId="0" fontId="23" fillId="0" borderId="0" xfId="0" applyFont="1" applyFill="1" applyBorder="1" applyAlignment="1">
      <alignment horizontal="right"/>
    </xf>
    <xf numFmtId="0" fontId="19" fillId="0" borderId="10" xfId="0" applyFont="1" applyFill="1" applyBorder="1" applyAlignment="1">
      <alignment horizontal="center" vertical="center" wrapText="1"/>
    </xf>
    <xf numFmtId="0" fontId="0" fillId="0" borderId="0" xfId="0" applyFont="1" applyFill="1"/>
    <xf numFmtId="0" fontId="18" fillId="0" borderId="1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right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4" fontId="25" fillId="0" borderId="17" xfId="0" applyNumberFormat="1" applyFont="1" applyFill="1" applyBorder="1" applyAlignment="1">
      <alignment horizontal="center" vertical="center" shrinkToFit="1"/>
    </xf>
    <xf numFmtId="4" fontId="18" fillId="0" borderId="17" xfId="0" applyNumberFormat="1" applyFont="1" applyFill="1" applyBorder="1" applyAlignment="1">
      <alignment horizontal="center" vertical="center" shrinkToFit="1"/>
    </xf>
    <xf numFmtId="4" fontId="18" fillId="0" borderId="10" xfId="0" applyNumberFormat="1" applyFont="1" applyFill="1" applyBorder="1" applyAlignment="1">
      <alignment horizontal="center" vertical="center" shrinkToFit="1"/>
    </xf>
    <xf numFmtId="4" fontId="18" fillId="0" borderId="20" xfId="0" applyNumberFormat="1" applyFont="1" applyFill="1" applyBorder="1" applyAlignment="1">
      <alignment horizontal="center" vertical="center" shrinkToFit="1"/>
    </xf>
    <xf numFmtId="4" fontId="25" fillId="0" borderId="10" xfId="0" applyNumberFormat="1" applyFont="1" applyFill="1" applyBorder="1" applyAlignment="1">
      <alignment horizontal="center" vertical="center" shrinkToFit="1"/>
    </xf>
    <xf numFmtId="0" fontId="20" fillId="0" borderId="0" xfId="0" applyFont="1" applyFill="1"/>
    <xf numFmtId="49" fontId="24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left" vertical="center" wrapText="1"/>
    </xf>
    <xf numFmtId="49" fontId="18" fillId="0" borderId="10" xfId="0" applyNumberFormat="1" applyFont="1" applyFill="1" applyBorder="1" applyAlignment="1">
      <alignment horizontal="center" vertical="center" shrinkToFit="1"/>
    </xf>
    <xf numFmtId="49" fontId="24" fillId="0" borderId="10" xfId="0" applyNumberFormat="1" applyFont="1" applyFill="1" applyBorder="1" applyAlignment="1">
      <alignment horizontal="center" vertical="center" shrinkToFit="1"/>
    </xf>
    <xf numFmtId="4" fontId="0" fillId="0" borderId="14" xfId="0" applyNumberFormat="1" applyFont="1" applyFill="1" applyBorder="1" applyAlignment="1">
      <alignment horizontal="right" vertical="top" shrinkToFit="1"/>
    </xf>
    <xf numFmtId="4" fontId="30" fillId="0" borderId="10" xfId="0" applyNumberFormat="1" applyFont="1" applyFill="1" applyBorder="1" applyAlignment="1">
      <alignment horizontal="center" vertical="center" shrinkToFit="1"/>
    </xf>
    <xf numFmtId="49" fontId="25" fillId="0" borderId="10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vertical="center" wrapText="1"/>
    </xf>
    <xf numFmtId="49" fontId="25" fillId="0" borderId="10" xfId="0" applyNumberFormat="1" applyFont="1" applyFill="1" applyBorder="1" applyAlignment="1">
      <alignment horizontal="center" vertical="center" shrinkToFit="1"/>
    </xf>
    <xf numFmtId="0" fontId="18" fillId="0" borderId="10" xfId="0" applyFont="1" applyFill="1" applyBorder="1" applyAlignment="1">
      <alignment horizontal="left" vertical="center" wrapText="1"/>
    </xf>
    <xf numFmtId="4" fontId="0" fillId="0" borderId="0" xfId="0" applyNumberFormat="1" applyFont="1" applyFill="1" applyBorder="1" applyAlignment="1">
      <alignment horizontal="right" vertical="top" shrinkToFit="1"/>
    </xf>
    <xf numFmtId="0" fontId="24" fillId="0" borderId="10" xfId="0" applyFont="1" applyFill="1" applyBorder="1" applyAlignment="1">
      <alignment vertical="center" wrapText="1"/>
    </xf>
    <xf numFmtId="4" fontId="26" fillId="0" borderId="0" xfId="0" applyNumberFormat="1" applyFont="1" applyFill="1" applyAlignment="1">
      <alignment horizontal="right" vertical="top" shrinkToFit="1"/>
    </xf>
    <xf numFmtId="4" fontId="26" fillId="0" borderId="14" xfId="0" applyNumberFormat="1" applyFont="1" applyFill="1" applyBorder="1" applyAlignment="1">
      <alignment horizontal="right" vertical="top" shrinkToFit="1"/>
    </xf>
    <xf numFmtId="4" fontId="24" fillId="0" borderId="17" xfId="0" applyNumberFormat="1" applyFont="1" applyFill="1" applyBorder="1" applyAlignment="1">
      <alignment horizontal="center" vertical="center" shrinkToFit="1"/>
    </xf>
    <xf numFmtId="0" fontId="0" fillId="0" borderId="0" xfId="0" applyFill="1"/>
    <xf numFmtId="0" fontId="25" fillId="0" borderId="10" xfId="0" applyFont="1" applyFill="1" applyBorder="1" applyAlignment="1">
      <alignment horizontal="left" vertical="center" wrapText="1"/>
    </xf>
    <xf numFmtId="4" fontId="29" fillId="0" borderId="0" xfId="0" applyNumberFormat="1" applyFont="1" applyFill="1" applyAlignment="1">
      <alignment horizontal="right" vertical="top" shrinkToFit="1"/>
    </xf>
    <xf numFmtId="4" fontId="29" fillId="0" borderId="14" xfId="0" applyNumberFormat="1" applyFont="1" applyFill="1" applyBorder="1" applyAlignment="1">
      <alignment horizontal="right" vertical="top" shrinkToFit="1"/>
    </xf>
    <xf numFmtId="49" fontId="18" fillId="0" borderId="10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vertical="center" wrapText="1"/>
    </xf>
    <xf numFmtId="4" fontId="0" fillId="0" borderId="0" xfId="0" applyNumberFormat="1" applyFill="1" applyAlignment="1">
      <alignment horizontal="right" vertical="top" shrinkToFit="1"/>
    </xf>
    <xf numFmtId="4" fontId="0" fillId="0" borderId="14" xfId="0" applyNumberFormat="1" applyFill="1" applyBorder="1" applyAlignment="1">
      <alignment horizontal="right" vertical="top" shrinkToFit="1"/>
    </xf>
    <xf numFmtId="4" fontId="24" fillId="0" borderId="10" xfId="0" applyNumberFormat="1" applyFont="1" applyFill="1" applyBorder="1" applyAlignment="1">
      <alignment horizontal="center" vertical="center" shrinkToFit="1"/>
    </xf>
    <xf numFmtId="4" fontId="18" fillId="0" borderId="19" xfId="0" applyNumberFormat="1" applyFont="1" applyFill="1" applyBorder="1" applyAlignment="1">
      <alignment horizontal="center" vertical="center" shrinkToFit="1"/>
    </xf>
    <xf numFmtId="4" fontId="18" fillId="0" borderId="18" xfId="0" applyNumberFormat="1" applyFont="1" applyFill="1" applyBorder="1" applyAlignment="1">
      <alignment horizontal="center" vertical="center" shrinkToFit="1"/>
    </xf>
    <xf numFmtId="49" fontId="24" fillId="0" borderId="10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Fill="1" applyBorder="1" applyAlignment="1">
      <alignment horizontal="left" vertical="center" wrapText="1"/>
    </xf>
    <xf numFmtId="49" fontId="25" fillId="0" borderId="10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Fill="1" applyBorder="1" applyAlignment="1">
      <alignment horizontal="center"/>
    </xf>
    <xf numFmtId="4" fontId="29" fillId="0" borderId="0" xfId="0" applyNumberFormat="1" applyFont="1" applyFill="1" applyBorder="1" applyAlignment="1">
      <alignment horizontal="right" vertical="top" shrinkToFit="1"/>
    </xf>
    <xf numFmtId="49" fontId="0" fillId="0" borderId="10" xfId="0" applyNumberFormat="1" applyFont="1" applyFill="1" applyBorder="1" applyAlignment="1">
      <alignment horizontal="center"/>
    </xf>
    <xf numFmtId="49" fontId="25" fillId="0" borderId="10" xfId="0" applyNumberFormat="1" applyFont="1" applyFill="1" applyBorder="1" applyAlignment="1">
      <alignment horizontal="center"/>
    </xf>
    <xf numFmtId="4" fontId="18" fillId="0" borderId="21" xfId="0" applyNumberFormat="1" applyFont="1" applyFill="1" applyBorder="1" applyAlignment="1">
      <alignment horizontal="center" vertical="center" shrinkToFit="1"/>
    </xf>
    <xf numFmtId="4" fontId="25" fillId="0" borderId="0" xfId="0" applyNumberFormat="1" applyFont="1" applyFill="1" applyBorder="1" applyAlignment="1">
      <alignment horizontal="center" vertical="center" shrinkToFit="1"/>
    </xf>
    <xf numFmtId="4" fontId="25" fillId="0" borderId="20" xfId="0" applyNumberFormat="1" applyFont="1" applyFill="1" applyBorder="1" applyAlignment="1">
      <alignment horizontal="center" vertical="center" shrinkToFit="1"/>
    </xf>
    <xf numFmtId="4" fontId="18" fillId="0" borderId="0" xfId="0" applyNumberFormat="1" applyFont="1" applyFill="1" applyBorder="1" applyAlignment="1">
      <alignment horizontal="center" vertical="center" shrinkToFit="1"/>
    </xf>
    <xf numFmtId="0" fontId="24" fillId="0" borderId="15" xfId="0" applyFont="1" applyFill="1" applyBorder="1" applyAlignment="1">
      <alignment vertical="center" wrapText="1"/>
    </xf>
    <xf numFmtId="0" fontId="25" fillId="0" borderId="13" xfId="0" applyFont="1" applyFill="1" applyBorder="1" applyAlignment="1">
      <alignment vertical="center" wrapText="1"/>
    </xf>
    <xf numFmtId="49" fontId="25" fillId="0" borderId="13" xfId="18" applyNumberFormat="1" applyFont="1" applyFill="1" applyBorder="1" applyAlignment="1">
      <alignment horizontal="center" vertical="center" wrapText="1" shrinkToFit="1"/>
    </xf>
    <xf numFmtId="49" fontId="18" fillId="0" borderId="10" xfId="18" applyNumberFormat="1" applyFont="1" applyFill="1" applyBorder="1" applyAlignment="1">
      <alignment horizontal="center" vertical="center" wrapText="1" shrinkToFit="1"/>
    </xf>
    <xf numFmtId="0" fontId="18" fillId="0" borderId="10" xfId="0" applyFont="1" applyFill="1" applyBorder="1" applyAlignment="1">
      <alignment vertical="top" wrapText="1"/>
    </xf>
    <xf numFmtId="0" fontId="24" fillId="0" borderId="10" xfId="0" applyFont="1" applyFill="1" applyBorder="1" applyAlignment="1">
      <alignment horizontal="left" vertical="center" wrapText="1" shrinkToFit="1"/>
    </xf>
    <xf numFmtId="0" fontId="18" fillId="0" borderId="10" xfId="0" applyFont="1" applyFill="1" applyBorder="1" applyAlignment="1">
      <alignment horizontal="left" vertical="center" wrapText="1" shrinkToFit="1"/>
    </xf>
    <xf numFmtId="0" fontId="18" fillId="0" borderId="10" xfId="0" applyFont="1" applyFill="1" applyBorder="1" applyAlignment="1">
      <alignment vertical="center" wrapText="1" shrinkToFit="1"/>
    </xf>
    <xf numFmtId="49" fontId="24" fillId="0" borderId="10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 vertical="center" wrapText="1" shrinkToFit="1"/>
    </xf>
    <xf numFmtId="0" fontId="25" fillId="0" borderId="10" xfId="0" applyFont="1" applyFill="1" applyBorder="1" applyAlignment="1">
      <alignment vertical="center" wrapText="1" shrinkToFit="1"/>
    </xf>
    <xf numFmtId="0" fontId="25" fillId="0" borderId="10" xfId="0" applyFont="1" applyFill="1" applyBorder="1" applyAlignment="1">
      <alignment horizontal="left" wrapText="1" shrinkToFit="1"/>
    </xf>
    <xf numFmtId="0" fontId="26" fillId="0" borderId="10" xfId="0" applyFont="1" applyFill="1" applyBorder="1"/>
    <xf numFmtId="0" fontId="28" fillId="0" borderId="10" xfId="0" applyFont="1" applyFill="1" applyBorder="1" applyAlignment="1">
      <alignment horizontal="left"/>
    </xf>
    <xf numFmtId="0" fontId="28" fillId="0" borderId="10" xfId="0" applyFont="1" applyFill="1" applyBorder="1" applyAlignment="1">
      <alignment horizontal="right"/>
    </xf>
    <xf numFmtId="0" fontId="26" fillId="0" borderId="0" xfId="0" applyFont="1" applyFill="1"/>
    <xf numFmtId="0" fontId="20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4" fontId="18" fillId="0" borderId="10" xfId="0" applyNumberFormat="1" applyFont="1" applyFill="1" applyBorder="1" applyAlignment="1">
      <alignment horizontal="center" vertical="center"/>
    </xf>
    <xf numFmtId="4" fontId="18" fillId="0" borderId="0" xfId="0" applyNumberFormat="1" applyFont="1" applyFill="1" applyAlignment="1">
      <alignment horizontal="center" vertical="center"/>
    </xf>
    <xf numFmtId="0" fontId="23" fillId="0" borderId="22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4" fontId="30" fillId="0" borderId="21" xfId="0" applyNumberFormat="1" applyFont="1" applyFill="1" applyBorder="1" applyAlignment="1">
      <alignment horizontal="center" vertical="center" shrinkToFit="1"/>
    </xf>
    <xf numFmtId="4" fontId="31" fillId="0" borderId="21" xfId="0" applyNumberFormat="1" applyFont="1" applyFill="1" applyBorder="1" applyAlignment="1">
      <alignment horizontal="center" vertical="center" shrinkToFit="1"/>
    </xf>
    <xf numFmtId="4" fontId="24" fillId="0" borderId="21" xfId="0" applyNumberFormat="1" applyFont="1" applyFill="1" applyBorder="1" applyAlignment="1">
      <alignment horizontal="center" vertical="center" shrinkToFit="1"/>
    </xf>
    <xf numFmtId="4" fontId="25" fillId="0" borderId="21" xfId="0" applyNumberFormat="1" applyFont="1" applyFill="1" applyBorder="1" applyAlignment="1">
      <alignment horizontal="center" vertical="center" shrinkToFit="1"/>
    </xf>
    <xf numFmtId="4" fontId="18" fillId="15" borderId="21" xfId="0" applyNumberFormat="1" applyFont="1" applyFill="1" applyBorder="1" applyAlignment="1">
      <alignment horizontal="center" vertical="center" shrinkToFit="1"/>
    </xf>
    <xf numFmtId="4" fontId="25" fillId="15" borderId="21" xfId="0" applyNumberFormat="1" applyFont="1" applyFill="1" applyBorder="1" applyAlignment="1">
      <alignment horizontal="center" vertical="center" shrinkToFit="1"/>
    </xf>
    <xf numFmtId="49" fontId="25" fillId="0" borderId="10" xfId="18" applyNumberFormat="1" applyFont="1" applyFill="1" applyBorder="1" applyAlignment="1">
      <alignment horizontal="center" vertical="center" wrapText="1" shrinkToFit="1"/>
    </xf>
    <xf numFmtId="4" fontId="25" fillId="0" borderId="10" xfId="0" applyNumberFormat="1" applyFont="1" applyFill="1" applyBorder="1" applyAlignment="1">
      <alignment horizontal="center" vertical="center"/>
    </xf>
    <xf numFmtId="49" fontId="24" fillId="0" borderId="10" xfId="18" applyNumberFormat="1" applyFont="1" applyFill="1" applyBorder="1" applyAlignment="1">
      <alignment horizontal="center" vertical="center" wrapText="1" shrinkToFit="1"/>
    </xf>
    <xf numFmtId="0" fontId="19" fillId="0" borderId="10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/>
    </xf>
    <xf numFmtId="4" fontId="33" fillId="0" borderId="21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4" fontId="35" fillId="0" borderId="10" xfId="0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 wrapText="1"/>
    </xf>
    <xf numFmtId="4" fontId="24" fillId="0" borderId="21" xfId="0" applyNumberFormat="1" applyFont="1" applyFill="1" applyBorder="1" applyAlignment="1">
      <alignment horizontal="right" vertical="top"/>
    </xf>
    <xf numFmtId="0" fontId="23" fillId="0" borderId="14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wrapText="1"/>
    </xf>
    <xf numFmtId="0" fontId="18" fillId="0" borderId="1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 wrapText="1"/>
    </xf>
    <xf numFmtId="0" fontId="19" fillId="0" borderId="0" xfId="0" applyFont="1" applyFill="1" applyBorder="1" applyAlignment="1">
      <alignment horizontal="right" vertical="center" wrapText="1"/>
    </xf>
    <xf numFmtId="4" fontId="18" fillId="0" borderId="10" xfId="0" applyNumberFormat="1" applyFont="1" applyFill="1" applyBorder="1" applyAlignment="1">
      <alignment horizontal="center" wrapText="1"/>
    </xf>
    <xf numFmtId="0" fontId="18" fillId="0" borderId="10" xfId="0" applyFont="1" applyFill="1" applyBorder="1" applyAlignment="1">
      <alignment horizontal="left" wrapText="1"/>
    </xf>
    <xf numFmtId="49" fontId="36" fillId="0" borderId="16" xfId="25" applyNumberFormat="1" applyFont="1" applyFill="1" applyAlignment="1" applyProtection="1">
      <alignment horizontal="center" vertical="center" shrinkToFit="1"/>
    </xf>
    <xf numFmtId="49" fontId="36" fillId="0" borderId="10" xfId="25" applyNumberFormat="1" applyFont="1" applyFill="1" applyBorder="1" applyAlignment="1" applyProtection="1">
      <alignment horizontal="center" vertical="center" shrinkToFit="1"/>
    </xf>
    <xf numFmtId="4" fontId="18" fillId="0" borderId="20" xfId="0" applyNumberFormat="1" applyFont="1" applyFill="1" applyBorder="1" applyAlignment="1">
      <alignment horizontal="center" vertical="center"/>
    </xf>
    <xf numFmtId="4" fontId="36" fillId="0" borderId="10" xfId="25" applyNumberFormat="1" applyFont="1" applyFill="1" applyBorder="1" applyAlignment="1" applyProtection="1">
      <alignment horizontal="center" vertical="center" shrinkToFit="1"/>
    </xf>
    <xf numFmtId="4" fontId="18" fillId="0" borderId="21" xfId="0" applyNumberFormat="1" applyFont="1" applyFill="1" applyBorder="1" applyAlignment="1">
      <alignment horizontal="center" vertical="center"/>
    </xf>
    <xf numFmtId="4" fontId="24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/>
    <xf numFmtId="0" fontId="24" fillId="0" borderId="10" xfId="0" applyFont="1" applyBorder="1" applyAlignment="1">
      <alignment vertical="center" wrapText="1" shrinkToFit="1"/>
    </xf>
    <xf numFmtId="49" fontId="24" fillId="0" borderId="10" xfId="0" applyNumberFormat="1" applyFont="1" applyBorder="1" applyAlignment="1">
      <alignment horizontal="center" vertical="center" shrinkToFit="1"/>
    </xf>
    <xf numFmtId="49" fontId="25" fillId="0" borderId="10" xfId="0" applyNumberFormat="1" applyFont="1" applyFill="1" applyBorder="1" applyAlignment="1">
      <alignment horizontal="center" vertical="center" shrinkToFit="1"/>
    </xf>
    <xf numFmtId="4" fontId="25" fillId="0" borderId="21" xfId="0" applyNumberFormat="1" applyFont="1" applyFill="1" applyBorder="1" applyAlignment="1">
      <alignment horizontal="center" vertical="center" shrinkToFit="1"/>
    </xf>
    <xf numFmtId="0" fontId="25" fillId="0" borderId="10" xfId="0" applyFont="1" applyBorder="1" applyAlignment="1">
      <alignment vertical="center" wrapText="1" shrinkToFit="1"/>
    </xf>
    <xf numFmtId="0" fontId="18" fillId="0" borderId="10" xfId="0" applyFont="1" applyBorder="1" applyAlignment="1">
      <alignment vertical="center" wrapText="1" shrinkToFit="1"/>
    </xf>
    <xf numFmtId="4" fontId="24" fillId="0" borderId="21" xfId="0" applyNumberFormat="1" applyFont="1" applyFill="1" applyBorder="1" applyAlignment="1">
      <alignment horizontal="center" vertical="center" shrinkToFit="1"/>
    </xf>
    <xf numFmtId="4" fontId="25" fillId="0" borderId="21" xfId="0" applyNumberFormat="1" applyFont="1" applyFill="1" applyBorder="1" applyAlignment="1">
      <alignment horizontal="center" vertical="center" shrinkToFit="1"/>
    </xf>
    <xf numFmtId="0" fontId="21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8" fillId="0" borderId="23" xfId="0" applyFont="1" applyFill="1" applyBorder="1" applyAlignment="1">
      <alignment horizontal="left" vertical="center" wrapText="1"/>
    </xf>
    <xf numFmtId="0" fontId="0" fillId="0" borderId="24" xfId="0" applyBorder="1" applyAlignment="1">
      <alignment wrapText="1"/>
    </xf>
    <xf numFmtId="0" fontId="25" fillId="0" borderId="10" xfId="0" applyFont="1" applyFill="1" applyBorder="1" applyAlignment="1">
      <alignment horizontal="center" wrapText="1"/>
    </xf>
    <xf numFmtId="0" fontId="0" fillId="0" borderId="25" xfId="0" applyBorder="1" applyAlignment="1">
      <alignment wrapText="1"/>
    </xf>
  </cellXfs>
  <cellStyles count="26">
    <cellStyle name="ex69" xfId="25"/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_Приложение 6, 7 раздел подраздел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Хороший" xfId="24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227"/>
  <sheetViews>
    <sheetView tabSelected="1" zoomScale="70" zoomScaleNormal="70" workbookViewId="0">
      <pane ySplit="6" topLeftCell="A213" activePane="bottomLeft" state="frozen"/>
      <selection pane="bottomLeft" activeCell="P220" sqref="P220"/>
    </sheetView>
  </sheetViews>
  <sheetFormatPr defaultRowHeight="12.75" outlineLevelRow="1" x14ac:dyDescent="0.2"/>
  <cols>
    <col min="1" max="1" width="7.140625" style="3" customWidth="1"/>
    <col min="2" max="2" width="66.28515625" style="3" customWidth="1"/>
    <col min="3" max="3" width="7.7109375" style="3" customWidth="1"/>
    <col min="4" max="4" width="12.28515625" style="3" customWidth="1"/>
    <col min="5" max="10" width="0" style="3" hidden="1" customWidth="1"/>
    <col min="11" max="11" width="15.28515625" style="3" customWidth="1"/>
    <col min="12" max="12" width="15.140625" style="3" customWidth="1"/>
    <col min="13" max="13" width="16.5703125" style="68" customWidth="1"/>
    <col min="14" max="14" width="15.140625" style="68" customWidth="1"/>
    <col min="15" max="15" width="15.42578125" style="68" customWidth="1"/>
    <col min="16" max="16" width="41.85546875" style="96" customWidth="1"/>
    <col min="17" max="16384" width="9.140625" style="3"/>
  </cols>
  <sheetData>
    <row r="2" spans="1:16" s="13" customFormat="1" ht="20.25" customHeight="1" x14ac:dyDescent="0.3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67"/>
      <c r="N2" s="67"/>
      <c r="O2" s="67"/>
      <c r="P2" s="95"/>
    </row>
    <row r="3" spans="1:16" ht="37.5" customHeight="1" x14ac:dyDescent="0.3">
      <c r="A3" s="116" t="s">
        <v>463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7"/>
      <c r="N3" s="117"/>
      <c r="O3" s="117"/>
    </row>
    <row r="4" spans="1:16" x14ac:dyDescent="0.2">
      <c r="B4" s="1"/>
      <c r="C4" s="1"/>
      <c r="D4" s="1"/>
      <c r="E4" s="5"/>
      <c r="F4" s="5"/>
      <c r="G4" s="5"/>
      <c r="H4" s="5"/>
      <c r="I4" s="5"/>
      <c r="J4" s="5"/>
      <c r="K4" s="1"/>
      <c r="P4" s="97" t="s">
        <v>400</v>
      </c>
    </row>
    <row r="5" spans="1:16" ht="63.75" customHeight="1" x14ac:dyDescent="0.2">
      <c r="A5" s="4" t="s">
        <v>69</v>
      </c>
      <c r="B5" s="2" t="s">
        <v>70</v>
      </c>
      <c r="C5" s="2" t="s">
        <v>71</v>
      </c>
      <c r="D5" s="2" t="s">
        <v>0</v>
      </c>
      <c r="E5" s="6" t="s">
        <v>72</v>
      </c>
      <c r="F5" s="7" t="s">
        <v>72</v>
      </c>
      <c r="G5" s="7" t="s">
        <v>72</v>
      </c>
      <c r="H5" s="7" t="s">
        <v>72</v>
      </c>
      <c r="I5" s="7" t="s">
        <v>72</v>
      </c>
      <c r="J5" s="71" t="s">
        <v>72</v>
      </c>
      <c r="K5" s="2" t="s">
        <v>464</v>
      </c>
      <c r="L5" s="72" t="s">
        <v>465</v>
      </c>
      <c r="M5" s="2" t="s">
        <v>466</v>
      </c>
      <c r="N5" s="2" t="s">
        <v>398</v>
      </c>
      <c r="O5" s="2" t="s">
        <v>399</v>
      </c>
      <c r="P5" s="94" t="s">
        <v>455</v>
      </c>
    </row>
    <row r="6" spans="1:16" ht="15.75" customHeight="1" x14ac:dyDescent="0.2">
      <c r="A6" s="4">
        <v>1</v>
      </c>
      <c r="B6" s="2">
        <v>2</v>
      </c>
      <c r="C6" s="2">
        <v>3</v>
      </c>
      <c r="D6" s="2">
        <v>4</v>
      </c>
      <c r="E6" s="92"/>
      <c r="F6" s="92"/>
      <c r="G6" s="92"/>
      <c r="H6" s="92"/>
      <c r="I6" s="92"/>
      <c r="J6" s="92"/>
      <c r="K6" s="72">
        <v>5</v>
      </c>
      <c r="L6" s="72">
        <v>6</v>
      </c>
      <c r="M6" s="72">
        <v>7</v>
      </c>
      <c r="N6" s="2">
        <v>8</v>
      </c>
      <c r="O6" s="2">
        <v>9</v>
      </c>
      <c r="P6" s="93">
        <v>10</v>
      </c>
    </row>
    <row r="7" spans="1:16" s="90" customFormat="1" ht="46.5" customHeight="1" x14ac:dyDescent="0.2">
      <c r="A7" s="88">
        <v>1</v>
      </c>
      <c r="B7" s="84" t="s">
        <v>421</v>
      </c>
      <c r="C7" s="85"/>
      <c r="D7" s="85">
        <v>100000000</v>
      </c>
      <c r="E7" s="86"/>
      <c r="F7" s="86"/>
      <c r="G7" s="86"/>
      <c r="H7" s="86"/>
      <c r="I7" s="86"/>
      <c r="J7" s="86"/>
      <c r="K7" s="87">
        <f>K8</f>
        <v>50000</v>
      </c>
      <c r="L7" s="87">
        <f>L8+L10</f>
        <v>5000</v>
      </c>
      <c r="M7" s="87">
        <f>M8+M10</f>
        <v>5000</v>
      </c>
      <c r="N7" s="89">
        <v>100</v>
      </c>
      <c r="O7" s="89">
        <f t="shared" ref="O7:O9" si="0">M7/K7*100</f>
        <v>10</v>
      </c>
      <c r="P7" s="23"/>
    </row>
    <row r="8" spans="1:16" ht="64.5" customHeight="1" x14ac:dyDescent="0.2">
      <c r="A8" s="20" t="s">
        <v>172</v>
      </c>
      <c r="B8" s="83" t="s">
        <v>422</v>
      </c>
      <c r="C8" s="22"/>
      <c r="D8" s="22" t="s">
        <v>424</v>
      </c>
      <c r="E8" s="18"/>
      <c r="F8" s="18"/>
      <c r="G8" s="18"/>
      <c r="H8" s="18"/>
      <c r="I8" s="18"/>
      <c r="J8" s="18"/>
      <c r="K8" s="74">
        <f>K9</f>
        <v>50000</v>
      </c>
      <c r="L8" s="74">
        <f t="shared" ref="L8:M8" si="1">L9</f>
        <v>0</v>
      </c>
      <c r="M8" s="74">
        <f t="shared" si="1"/>
        <v>0</v>
      </c>
      <c r="N8" s="89">
        <v>0</v>
      </c>
      <c r="O8" s="89">
        <f t="shared" si="0"/>
        <v>0</v>
      </c>
      <c r="P8" s="99" t="s">
        <v>538</v>
      </c>
    </row>
    <row r="9" spans="1:16" ht="33.75" customHeight="1" x14ac:dyDescent="0.2">
      <c r="A9" s="4"/>
      <c r="B9" s="82" t="s">
        <v>423</v>
      </c>
      <c r="C9" s="16" t="s">
        <v>66</v>
      </c>
      <c r="D9" s="16" t="s">
        <v>425</v>
      </c>
      <c r="E9" s="18"/>
      <c r="F9" s="18"/>
      <c r="G9" s="18"/>
      <c r="H9" s="18"/>
      <c r="I9" s="18"/>
      <c r="J9" s="18"/>
      <c r="K9" s="10">
        <v>50000</v>
      </c>
      <c r="L9" s="47">
        <v>0</v>
      </c>
      <c r="M9" s="69">
        <v>0</v>
      </c>
      <c r="N9" s="89">
        <v>0</v>
      </c>
      <c r="O9" s="89">
        <f t="shared" si="0"/>
        <v>0</v>
      </c>
      <c r="P9" s="93"/>
    </row>
    <row r="10" spans="1:16" ht="57" customHeight="1" x14ac:dyDescent="0.2">
      <c r="A10" s="20" t="s">
        <v>532</v>
      </c>
      <c r="B10" s="83" t="s">
        <v>533</v>
      </c>
      <c r="C10" s="109"/>
      <c r="D10" s="109" t="s">
        <v>536</v>
      </c>
      <c r="E10" s="32"/>
      <c r="F10" s="32"/>
      <c r="G10" s="32"/>
      <c r="H10" s="32"/>
      <c r="I10" s="32"/>
      <c r="J10" s="32"/>
      <c r="K10" s="114">
        <f>K11</f>
        <v>0</v>
      </c>
      <c r="L10" s="114">
        <f t="shared" ref="L10:M10" si="2">L11</f>
        <v>5000</v>
      </c>
      <c r="M10" s="114">
        <f t="shared" si="2"/>
        <v>5000</v>
      </c>
      <c r="N10" s="89">
        <v>100</v>
      </c>
      <c r="O10" s="89" t="s">
        <v>537</v>
      </c>
      <c r="P10" s="23" t="s">
        <v>539</v>
      </c>
    </row>
    <row r="11" spans="1:16" ht="33.75" customHeight="1" x14ac:dyDescent="0.2">
      <c r="A11" s="4"/>
      <c r="B11" s="82" t="s">
        <v>534</v>
      </c>
      <c r="C11" s="16" t="s">
        <v>66</v>
      </c>
      <c r="D11" s="16" t="s">
        <v>535</v>
      </c>
      <c r="E11" s="18"/>
      <c r="F11" s="18"/>
      <c r="G11" s="18"/>
      <c r="H11" s="18"/>
      <c r="I11" s="18"/>
      <c r="J11" s="18"/>
      <c r="K11" s="47">
        <v>0</v>
      </c>
      <c r="L11" s="47">
        <v>5000</v>
      </c>
      <c r="M11" s="69">
        <v>5000</v>
      </c>
      <c r="N11" s="89">
        <v>100</v>
      </c>
      <c r="O11" s="89" t="s">
        <v>537</v>
      </c>
      <c r="P11" s="93"/>
    </row>
    <row r="12" spans="1:16" ht="67.5" customHeight="1" outlineLevel="1" x14ac:dyDescent="0.2">
      <c r="A12" s="14" t="s">
        <v>343</v>
      </c>
      <c r="B12" s="15" t="s">
        <v>117</v>
      </c>
      <c r="C12" s="16"/>
      <c r="D12" s="17" t="s">
        <v>42</v>
      </c>
      <c r="E12" s="18"/>
      <c r="F12" s="18"/>
      <c r="G12" s="18"/>
      <c r="H12" s="18"/>
      <c r="I12" s="18"/>
      <c r="J12" s="18"/>
      <c r="K12" s="73">
        <f>K13</f>
        <v>1694571.62</v>
      </c>
      <c r="L12" s="73">
        <f>L13</f>
        <v>16283821.219999999</v>
      </c>
      <c r="M12" s="19">
        <f>M13</f>
        <v>16122092.17</v>
      </c>
      <c r="N12" s="89">
        <f t="shared" ref="N12:N71" si="3">M12/L12*100</f>
        <v>99.006811436855131</v>
      </c>
      <c r="O12" s="89">
        <f>M12/K12*100</f>
        <v>951.39632811742695</v>
      </c>
      <c r="P12" s="23" t="s">
        <v>456</v>
      </c>
    </row>
    <row r="13" spans="1:16" ht="28.5" customHeight="1" outlineLevel="1" x14ac:dyDescent="0.2">
      <c r="A13" s="20" t="s">
        <v>344</v>
      </c>
      <c r="B13" s="21" t="s">
        <v>73</v>
      </c>
      <c r="C13" s="22"/>
      <c r="D13" s="22" t="s">
        <v>74</v>
      </c>
      <c r="E13" s="18"/>
      <c r="F13" s="18"/>
      <c r="G13" s="18"/>
      <c r="H13" s="18"/>
      <c r="I13" s="18"/>
      <c r="J13" s="18"/>
      <c r="K13" s="74">
        <f>K18+K14+K15+K19+K20+K21+K16+K17</f>
        <v>1694571.62</v>
      </c>
      <c r="L13" s="74">
        <f t="shared" ref="L13:M13" si="4">L18+L14+L15+L19+L20+L21+L16+L17</f>
        <v>16283821.219999999</v>
      </c>
      <c r="M13" s="74">
        <f t="shared" si="4"/>
        <v>16122092.17</v>
      </c>
      <c r="N13" s="89">
        <f t="shared" si="3"/>
        <v>99.006811436855131</v>
      </c>
      <c r="O13" s="89">
        <f t="shared" ref="O13:O63" si="5">M13/K13*100</f>
        <v>951.39632811742695</v>
      </c>
      <c r="P13" s="93"/>
    </row>
    <row r="14" spans="1:16" ht="28.5" customHeight="1" outlineLevel="1" x14ac:dyDescent="0.2">
      <c r="A14" s="20"/>
      <c r="B14" s="23" t="s">
        <v>209</v>
      </c>
      <c r="C14" s="16" t="s">
        <v>66</v>
      </c>
      <c r="D14" s="16" t="s">
        <v>210</v>
      </c>
      <c r="E14" s="18"/>
      <c r="F14" s="18"/>
      <c r="G14" s="18"/>
      <c r="H14" s="18"/>
      <c r="I14" s="18"/>
      <c r="J14" s="18"/>
      <c r="K14" s="10">
        <v>200000</v>
      </c>
      <c r="L14" s="47">
        <v>675000</v>
      </c>
      <c r="M14" s="69">
        <v>650570.93999999994</v>
      </c>
      <c r="N14" s="89">
        <f t="shared" si="3"/>
        <v>96.380879999999991</v>
      </c>
      <c r="O14" s="89" t="s">
        <v>503</v>
      </c>
      <c r="P14" s="93"/>
    </row>
    <row r="15" spans="1:16" ht="28.5" customHeight="1" outlineLevel="1" x14ac:dyDescent="0.2">
      <c r="A15" s="20"/>
      <c r="B15" s="23" t="s">
        <v>209</v>
      </c>
      <c r="C15" s="16" t="s">
        <v>67</v>
      </c>
      <c r="D15" s="16" t="s">
        <v>210</v>
      </c>
      <c r="E15" s="18"/>
      <c r="F15" s="18"/>
      <c r="G15" s="18"/>
      <c r="H15" s="18"/>
      <c r="I15" s="18"/>
      <c r="J15" s="18"/>
      <c r="K15" s="10">
        <v>150000</v>
      </c>
      <c r="L15" s="47">
        <v>853037</v>
      </c>
      <c r="M15" s="47">
        <v>853037</v>
      </c>
      <c r="N15" s="89">
        <f t="shared" si="3"/>
        <v>100</v>
      </c>
      <c r="O15" s="89" t="s">
        <v>502</v>
      </c>
      <c r="P15" s="93"/>
    </row>
    <row r="16" spans="1:16" ht="28.5" customHeight="1" outlineLevel="1" x14ac:dyDescent="0.2">
      <c r="A16" s="20"/>
      <c r="B16" s="23" t="s">
        <v>500</v>
      </c>
      <c r="C16" s="16" t="s">
        <v>66</v>
      </c>
      <c r="D16" s="16" t="s">
        <v>211</v>
      </c>
      <c r="E16" s="18"/>
      <c r="F16" s="18"/>
      <c r="G16" s="18"/>
      <c r="H16" s="18"/>
      <c r="I16" s="18"/>
      <c r="J16" s="18"/>
      <c r="K16" s="10">
        <v>0</v>
      </c>
      <c r="L16" s="47">
        <v>12811212.6</v>
      </c>
      <c r="M16" s="47">
        <v>12789984.23</v>
      </c>
      <c r="N16" s="89">
        <f t="shared" si="3"/>
        <v>99.834298511290029</v>
      </c>
      <c r="O16" s="89">
        <v>0</v>
      </c>
      <c r="P16" s="93"/>
    </row>
    <row r="17" spans="1:16" ht="28.5" customHeight="1" outlineLevel="1" x14ac:dyDescent="0.2">
      <c r="A17" s="20"/>
      <c r="B17" s="23" t="s">
        <v>500</v>
      </c>
      <c r="C17" s="16" t="s">
        <v>67</v>
      </c>
      <c r="D17" s="16" t="s">
        <v>211</v>
      </c>
      <c r="E17" s="18"/>
      <c r="F17" s="18"/>
      <c r="G17" s="18"/>
      <c r="H17" s="18"/>
      <c r="I17" s="18"/>
      <c r="J17" s="18"/>
      <c r="K17" s="10">
        <v>0</v>
      </c>
      <c r="L17" s="47">
        <v>600000</v>
      </c>
      <c r="M17" s="47">
        <v>600000</v>
      </c>
      <c r="N17" s="89">
        <f t="shared" si="3"/>
        <v>100</v>
      </c>
      <c r="O17" s="89">
        <v>0</v>
      </c>
      <c r="P17" s="93"/>
    </row>
    <row r="18" spans="1:16" ht="28.5" customHeight="1" outlineLevel="1" x14ac:dyDescent="0.2">
      <c r="A18" s="20"/>
      <c r="B18" s="23" t="s">
        <v>469</v>
      </c>
      <c r="C18" s="16" t="s">
        <v>66</v>
      </c>
      <c r="D18" s="16" t="s">
        <v>467</v>
      </c>
      <c r="E18" s="18"/>
      <c r="F18" s="18"/>
      <c r="G18" s="18"/>
      <c r="H18" s="18"/>
      <c r="I18" s="18"/>
      <c r="J18" s="18"/>
      <c r="K18" s="10">
        <v>112589.47</v>
      </c>
      <c r="L18" s="47">
        <v>112589.47</v>
      </c>
      <c r="M18" s="69">
        <v>0</v>
      </c>
      <c r="N18" s="89">
        <f t="shared" si="3"/>
        <v>0</v>
      </c>
      <c r="O18" s="89">
        <f t="shared" si="5"/>
        <v>0</v>
      </c>
      <c r="P18" s="93"/>
    </row>
    <row r="19" spans="1:16" ht="30.75" customHeight="1" outlineLevel="1" x14ac:dyDescent="0.2">
      <c r="A19" s="20"/>
      <c r="B19" s="23" t="s">
        <v>470</v>
      </c>
      <c r="C19" s="16" t="s">
        <v>66</v>
      </c>
      <c r="D19" s="16" t="s">
        <v>468</v>
      </c>
      <c r="E19" s="18"/>
      <c r="F19" s="18"/>
      <c r="G19" s="18"/>
      <c r="H19" s="18"/>
      <c r="I19" s="18"/>
      <c r="J19" s="18"/>
      <c r="K19" s="10">
        <v>3482.15</v>
      </c>
      <c r="L19" s="47">
        <v>3482.15</v>
      </c>
      <c r="M19" s="47">
        <v>0</v>
      </c>
      <c r="N19" s="89">
        <f t="shared" si="3"/>
        <v>0</v>
      </c>
      <c r="O19" s="89">
        <f t="shared" si="5"/>
        <v>0</v>
      </c>
      <c r="P19" s="93"/>
    </row>
    <row r="20" spans="1:16" ht="42.75" customHeight="1" outlineLevel="1" x14ac:dyDescent="0.2">
      <c r="A20" s="20"/>
      <c r="B20" s="23" t="s">
        <v>473</v>
      </c>
      <c r="C20" s="16" t="s">
        <v>66</v>
      </c>
      <c r="D20" s="16" t="s">
        <v>471</v>
      </c>
      <c r="E20" s="24"/>
      <c r="F20" s="18"/>
      <c r="G20" s="18"/>
      <c r="H20" s="18"/>
      <c r="I20" s="18"/>
      <c r="J20" s="18"/>
      <c r="K20" s="10">
        <v>1191645</v>
      </c>
      <c r="L20" s="9">
        <v>1191645</v>
      </c>
      <c r="M20" s="69">
        <v>1191645</v>
      </c>
      <c r="N20" s="89">
        <f t="shared" si="3"/>
        <v>100</v>
      </c>
      <c r="O20" s="89">
        <f t="shared" si="5"/>
        <v>100</v>
      </c>
      <c r="P20" s="93"/>
    </row>
    <row r="21" spans="1:16" ht="45" customHeight="1" outlineLevel="1" x14ac:dyDescent="0.2">
      <c r="A21" s="20"/>
      <c r="B21" s="23" t="s">
        <v>474</v>
      </c>
      <c r="C21" s="16" t="s">
        <v>66</v>
      </c>
      <c r="D21" s="16" t="s">
        <v>472</v>
      </c>
      <c r="E21" s="24"/>
      <c r="F21" s="18"/>
      <c r="G21" s="18"/>
      <c r="H21" s="18"/>
      <c r="I21" s="18"/>
      <c r="J21" s="18"/>
      <c r="K21" s="10">
        <v>36855</v>
      </c>
      <c r="L21" s="9">
        <v>36855</v>
      </c>
      <c r="M21" s="69">
        <v>36855</v>
      </c>
      <c r="N21" s="89">
        <f t="shared" si="3"/>
        <v>100</v>
      </c>
      <c r="O21" s="89">
        <f t="shared" si="5"/>
        <v>100</v>
      </c>
      <c r="P21" s="93"/>
    </row>
    <row r="22" spans="1:16" s="29" customFormat="1" ht="54.75" customHeight="1" outlineLevel="1" x14ac:dyDescent="0.2">
      <c r="A22" s="14" t="s">
        <v>335</v>
      </c>
      <c r="B22" s="25" t="s">
        <v>346</v>
      </c>
      <c r="C22" s="16"/>
      <c r="D22" s="17" t="s">
        <v>347</v>
      </c>
      <c r="E22" s="26"/>
      <c r="F22" s="27"/>
      <c r="G22" s="27"/>
      <c r="H22" s="27"/>
      <c r="I22" s="27"/>
      <c r="J22" s="27"/>
      <c r="K22" s="28">
        <f t="shared" ref="K22:M23" si="6">K23</f>
        <v>0</v>
      </c>
      <c r="L22" s="28">
        <f t="shared" si="6"/>
        <v>50000</v>
      </c>
      <c r="M22" s="28">
        <f t="shared" si="6"/>
        <v>48849.8</v>
      </c>
      <c r="N22" s="89">
        <f t="shared" si="3"/>
        <v>97.699600000000004</v>
      </c>
      <c r="O22" s="89">
        <v>0</v>
      </c>
      <c r="P22" s="23" t="s">
        <v>501</v>
      </c>
    </row>
    <row r="23" spans="1:16" s="29" customFormat="1" ht="36.75" customHeight="1" outlineLevel="1" x14ac:dyDescent="0.2">
      <c r="A23" s="20" t="s">
        <v>338</v>
      </c>
      <c r="B23" s="30" t="s">
        <v>348</v>
      </c>
      <c r="C23" s="22"/>
      <c r="D23" s="22" t="s">
        <v>349</v>
      </c>
      <c r="E23" s="31"/>
      <c r="F23" s="32"/>
      <c r="G23" s="32"/>
      <c r="H23" s="32"/>
      <c r="I23" s="32"/>
      <c r="J23" s="32"/>
      <c r="K23" s="8">
        <f t="shared" si="6"/>
        <v>0</v>
      </c>
      <c r="L23" s="8">
        <f t="shared" si="6"/>
        <v>50000</v>
      </c>
      <c r="M23" s="8">
        <f t="shared" si="6"/>
        <v>48849.8</v>
      </c>
      <c r="N23" s="89">
        <f t="shared" si="3"/>
        <v>97.699600000000004</v>
      </c>
      <c r="O23" s="89">
        <v>0</v>
      </c>
      <c r="P23" s="93"/>
    </row>
    <row r="24" spans="1:16" s="29" customFormat="1" ht="29.25" customHeight="1" outlineLevel="1" x14ac:dyDescent="0.2">
      <c r="A24" s="33"/>
      <c r="B24" s="34" t="s">
        <v>476</v>
      </c>
      <c r="C24" s="16" t="s">
        <v>66</v>
      </c>
      <c r="D24" s="16" t="s">
        <v>475</v>
      </c>
      <c r="E24" s="35"/>
      <c r="F24" s="36"/>
      <c r="G24" s="36"/>
      <c r="H24" s="36"/>
      <c r="I24" s="36"/>
      <c r="J24" s="36"/>
      <c r="K24" s="10">
        <v>0</v>
      </c>
      <c r="L24" s="9">
        <v>50000</v>
      </c>
      <c r="M24" s="69">
        <v>48849.8</v>
      </c>
      <c r="N24" s="89">
        <f t="shared" si="3"/>
        <v>97.699600000000004</v>
      </c>
      <c r="O24" s="89">
        <v>0</v>
      </c>
      <c r="P24" s="93"/>
    </row>
    <row r="25" spans="1:16" s="29" customFormat="1" ht="72" customHeight="1" outlineLevel="1" x14ac:dyDescent="0.2">
      <c r="A25" s="14" t="s">
        <v>192</v>
      </c>
      <c r="B25" s="25" t="s">
        <v>336</v>
      </c>
      <c r="C25" s="17"/>
      <c r="D25" s="17" t="s">
        <v>337</v>
      </c>
      <c r="E25" s="26"/>
      <c r="F25" s="27"/>
      <c r="G25" s="27"/>
      <c r="H25" s="27"/>
      <c r="I25" s="27"/>
      <c r="J25" s="27"/>
      <c r="K25" s="28">
        <f t="shared" ref="K25:M26" si="7">K26</f>
        <v>200000</v>
      </c>
      <c r="L25" s="28">
        <f t="shared" si="7"/>
        <v>116300</v>
      </c>
      <c r="M25" s="28">
        <f t="shared" si="7"/>
        <v>116300</v>
      </c>
      <c r="N25" s="89">
        <f t="shared" si="3"/>
        <v>100</v>
      </c>
      <c r="O25" s="89">
        <f t="shared" si="5"/>
        <v>58.15</v>
      </c>
      <c r="P25" s="23" t="s">
        <v>540</v>
      </c>
    </row>
    <row r="26" spans="1:16" s="29" customFormat="1" ht="29.25" customHeight="1" outlineLevel="1" x14ac:dyDescent="0.2">
      <c r="A26" s="20" t="s">
        <v>173</v>
      </c>
      <c r="B26" s="21" t="s">
        <v>339</v>
      </c>
      <c r="C26" s="22"/>
      <c r="D26" s="22" t="s">
        <v>340</v>
      </c>
      <c r="E26" s="31"/>
      <c r="F26" s="32"/>
      <c r="G26" s="32"/>
      <c r="H26" s="32"/>
      <c r="I26" s="32"/>
      <c r="J26" s="32"/>
      <c r="K26" s="8">
        <f t="shared" si="7"/>
        <v>200000</v>
      </c>
      <c r="L26" s="8">
        <f t="shared" si="7"/>
        <v>116300</v>
      </c>
      <c r="M26" s="8">
        <f t="shared" si="7"/>
        <v>116300</v>
      </c>
      <c r="N26" s="89">
        <f t="shared" si="3"/>
        <v>100</v>
      </c>
      <c r="O26" s="89">
        <f t="shared" si="5"/>
        <v>58.15</v>
      </c>
      <c r="P26" s="93"/>
    </row>
    <row r="27" spans="1:16" s="29" customFormat="1" ht="29.25" customHeight="1" outlineLevel="1" x14ac:dyDescent="0.2">
      <c r="A27" s="33"/>
      <c r="B27" s="34" t="s">
        <v>342</v>
      </c>
      <c r="C27" s="16" t="s">
        <v>66</v>
      </c>
      <c r="D27" s="16" t="s">
        <v>341</v>
      </c>
      <c r="E27" s="35"/>
      <c r="F27" s="36"/>
      <c r="G27" s="36"/>
      <c r="H27" s="36"/>
      <c r="I27" s="36"/>
      <c r="J27" s="36"/>
      <c r="K27" s="10">
        <v>200000</v>
      </c>
      <c r="L27" s="9">
        <v>116300</v>
      </c>
      <c r="M27" s="69">
        <v>116300</v>
      </c>
      <c r="N27" s="89">
        <f t="shared" si="3"/>
        <v>100</v>
      </c>
      <c r="O27" s="89">
        <f t="shared" si="5"/>
        <v>58.15</v>
      </c>
      <c r="P27" s="93"/>
    </row>
    <row r="28" spans="1:16" ht="99.75" customHeight="1" outlineLevel="1" x14ac:dyDescent="0.2">
      <c r="A28" s="14" t="s">
        <v>193</v>
      </c>
      <c r="B28" s="25" t="s">
        <v>123</v>
      </c>
      <c r="C28" s="17"/>
      <c r="D28" s="17" t="s">
        <v>118</v>
      </c>
      <c r="E28" s="37" t="e">
        <f>E29</f>
        <v>#REF!</v>
      </c>
      <c r="F28" s="18"/>
      <c r="G28" s="18"/>
      <c r="H28" s="18"/>
      <c r="I28" s="18"/>
      <c r="J28" s="18"/>
      <c r="K28" s="28">
        <f t="shared" ref="K28:M29" si="8">K29</f>
        <v>500000</v>
      </c>
      <c r="L28" s="28">
        <f t="shared" si="8"/>
        <v>2013000</v>
      </c>
      <c r="M28" s="28">
        <f t="shared" si="8"/>
        <v>1893425.5</v>
      </c>
      <c r="N28" s="89">
        <f t="shared" si="3"/>
        <v>94.059885742672634</v>
      </c>
      <c r="O28" s="89">
        <f t="shared" si="5"/>
        <v>378.68509999999998</v>
      </c>
      <c r="P28" s="23" t="s">
        <v>457</v>
      </c>
    </row>
    <row r="29" spans="1:16" ht="39.75" customHeight="1" outlineLevel="1" x14ac:dyDescent="0.2">
      <c r="A29" s="20" t="s">
        <v>212</v>
      </c>
      <c r="B29" s="30" t="s">
        <v>119</v>
      </c>
      <c r="C29" s="22"/>
      <c r="D29" s="22" t="s">
        <v>120</v>
      </c>
      <c r="E29" s="12" t="e">
        <f>E30+#REF!</f>
        <v>#REF!</v>
      </c>
      <c r="F29" s="18"/>
      <c r="G29" s="18"/>
      <c r="H29" s="18"/>
      <c r="I29" s="18"/>
      <c r="J29" s="18"/>
      <c r="K29" s="38">
        <f t="shared" si="8"/>
        <v>500000</v>
      </c>
      <c r="L29" s="38">
        <f t="shared" si="8"/>
        <v>2013000</v>
      </c>
      <c r="M29" s="38">
        <f t="shared" si="8"/>
        <v>1893425.5</v>
      </c>
      <c r="N29" s="89">
        <f t="shared" si="3"/>
        <v>94.059885742672634</v>
      </c>
      <c r="O29" s="89">
        <f t="shared" si="5"/>
        <v>378.68509999999998</v>
      </c>
      <c r="P29" s="93"/>
    </row>
    <row r="30" spans="1:16" ht="39.75" customHeight="1" outlineLevel="1" x14ac:dyDescent="0.2">
      <c r="A30" s="33"/>
      <c r="B30" s="23" t="s">
        <v>121</v>
      </c>
      <c r="C30" s="16" t="s">
        <v>66</v>
      </c>
      <c r="D30" s="16" t="s">
        <v>122</v>
      </c>
      <c r="E30" s="10">
        <v>1912.51</v>
      </c>
      <c r="F30" s="18"/>
      <c r="G30" s="18"/>
      <c r="H30" s="18"/>
      <c r="I30" s="18"/>
      <c r="J30" s="18"/>
      <c r="K30" s="10">
        <v>500000</v>
      </c>
      <c r="L30" s="39">
        <v>2013000</v>
      </c>
      <c r="M30" s="69">
        <v>1893425.5</v>
      </c>
      <c r="N30" s="89">
        <f t="shared" si="3"/>
        <v>94.059885742672634</v>
      </c>
      <c r="O30" s="89">
        <f t="shared" si="5"/>
        <v>378.68509999999998</v>
      </c>
      <c r="P30" s="93"/>
    </row>
    <row r="31" spans="1:16" ht="58.5" customHeight="1" outlineLevel="1" x14ac:dyDescent="0.2">
      <c r="A31" s="14" t="s">
        <v>194</v>
      </c>
      <c r="B31" s="15" t="s">
        <v>124</v>
      </c>
      <c r="C31" s="17"/>
      <c r="D31" s="17" t="s">
        <v>8</v>
      </c>
      <c r="E31" s="18"/>
      <c r="F31" s="18"/>
      <c r="G31" s="18"/>
      <c r="H31" s="18"/>
      <c r="I31" s="18"/>
      <c r="J31" s="18"/>
      <c r="K31" s="75">
        <f>K32</f>
        <v>10176710</v>
      </c>
      <c r="L31" s="75">
        <f>L32</f>
        <v>62603826</v>
      </c>
      <c r="M31" s="37">
        <f>M32</f>
        <v>62522413.109999999</v>
      </c>
      <c r="N31" s="89">
        <f t="shared" si="3"/>
        <v>99.869955408156684</v>
      </c>
      <c r="O31" s="89">
        <f t="shared" si="5"/>
        <v>614.3676405242951</v>
      </c>
      <c r="P31" s="23" t="s">
        <v>541</v>
      </c>
    </row>
    <row r="32" spans="1:16" ht="32.25" customHeight="1" outlineLevel="1" x14ac:dyDescent="0.2">
      <c r="A32" s="20" t="s">
        <v>357</v>
      </c>
      <c r="B32" s="30" t="s">
        <v>75</v>
      </c>
      <c r="C32" s="22"/>
      <c r="D32" s="22" t="s">
        <v>76</v>
      </c>
      <c r="E32" s="18"/>
      <c r="F32" s="18"/>
      <c r="G32" s="18"/>
      <c r="H32" s="18"/>
      <c r="I32" s="18"/>
      <c r="J32" s="18"/>
      <c r="K32" s="76">
        <f>K33+K35+K34</f>
        <v>10176710</v>
      </c>
      <c r="L32" s="76">
        <f t="shared" ref="L32:M32" si="9">L33+L35+L34</f>
        <v>62603826</v>
      </c>
      <c r="M32" s="76">
        <f t="shared" si="9"/>
        <v>62522413.109999999</v>
      </c>
      <c r="N32" s="89">
        <f t="shared" si="3"/>
        <v>99.869955408156684</v>
      </c>
      <c r="O32" s="89">
        <f t="shared" si="5"/>
        <v>614.3676405242951</v>
      </c>
      <c r="P32" s="93"/>
    </row>
    <row r="33" spans="1:16" ht="18" customHeight="1" outlineLevel="1" x14ac:dyDescent="0.2">
      <c r="A33" s="33"/>
      <c r="B33" s="23" t="s">
        <v>77</v>
      </c>
      <c r="C33" s="16" t="s">
        <v>66</v>
      </c>
      <c r="D33" s="16" t="s">
        <v>9</v>
      </c>
      <c r="E33" s="18"/>
      <c r="F33" s="18"/>
      <c r="G33" s="18"/>
      <c r="H33" s="18"/>
      <c r="I33" s="18"/>
      <c r="J33" s="18"/>
      <c r="K33" s="10">
        <v>10176710</v>
      </c>
      <c r="L33" s="47">
        <v>51655519.640000001</v>
      </c>
      <c r="M33" s="69">
        <v>51574106.75</v>
      </c>
      <c r="N33" s="89">
        <f t="shared" si="3"/>
        <v>99.842392660905574</v>
      </c>
      <c r="O33" s="89">
        <f t="shared" si="5"/>
        <v>506.78565813509476</v>
      </c>
      <c r="P33" s="93"/>
    </row>
    <row r="34" spans="1:16" ht="46.5" customHeight="1" outlineLevel="1" x14ac:dyDescent="0.2">
      <c r="A34" s="33"/>
      <c r="B34" s="23" t="s">
        <v>479</v>
      </c>
      <c r="C34" s="16" t="s">
        <v>66</v>
      </c>
      <c r="D34" s="101" t="s">
        <v>477</v>
      </c>
      <c r="E34" s="18"/>
      <c r="F34" s="18"/>
      <c r="G34" s="18"/>
      <c r="H34" s="18"/>
      <c r="I34" s="18"/>
      <c r="J34" s="18"/>
      <c r="K34" s="10">
        <v>0</v>
      </c>
      <c r="L34" s="47">
        <v>10000000</v>
      </c>
      <c r="M34" s="69">
        <v>10000000</v>
      </c>
      <c r="N34" s="89">
        <f t="shared" si="3"/>
        <v>100</v>
      </c>
      <c r="O34" s="89">
        <v>0</v>
      </c>
      <c r="P34" s="98"/>
    </row>
    <row r="35" spans="1:16" ht="39" customHeight="1" outlineLevel="1" x14ac:dyDescent="0.2">
      <c r="A35" s="33"/>
      <c r="B35" s="23" t="s">
        <v>480</v>
      </c>
      <c r="C35" s="16" t="s">
        <v>66</v>
      </c>
      <c r="D35" s="101" t="s">
        <v>478</v>
      </c>
      <c r="E35" s="18"/>
      <c r="F35" s="18"/>
      <c r="G35" s="18"/>
      <c r="H35" s="18"/>
      <c r="I35" s="18"/>
      <c r="J35" s="18"/>
      <c r="K35" s="10">
        <v>0</v>
      </c>
      <c r="L35" s="47">
        <v>948306.36</v>
      </c>
      <c r="M35" s="69">
        <v>948306.36</v>
      </c>
      <c r="N35" s="89">
        <f t="shared" si="3"/>
        <v>100</v>
      </c>
      <c r="O35" s="89">
        <v>0</v>
      </c>
      <c r="P35" s="93"/>
    </row>
    <row r="36" spans="1:16" ht="84" customHeight="1" outlineLevel="1" x14ac:dyDescent="0.2">
      <c r="A36" s="14" t="s">
        <v>195</v>
      </c>
      <c r="B36" s="40" t="s">
        <v>125</v>
      </c>
      <c r="C36" s="17"/>
      <c r="D36" s="17" t="s">
        <v>10</v>
      </c>
      <c r="E36" s="18"/>
      <c r="F36" s="18"/>
      <c r="G36" s="18"/>
      <c r="H36" s="18"/>
      <c r="I36" s="18"/>
      <c r="J36" s="18"/>
      <c r="K36" s="75">
        <f>K47+K37</f>
        <v>29718082.279999997</v>
      </c>
      <c r="L36" s="75">
        <f>L47+L37</f>
        <v>72116195.010000005</v>
      </c>
      <c r="M36" s="37">
        <f>M47+M37</f>
        <v>65386944.390000008</v>
      </c>
      <c r="N36" s="89">
        <f t="shared" si="3"/>
        <v>90.668877331829705</v>
      </c>
      <c r="O36" s="89">
        <f t="shared" si="5"/>
        <v>220.02410442885417</v>
      </c>
      <c r="P36" s="23" t="s">
        <v>459</v>
      </c>
    </row>
    <row r="37" spans="1:16" ht="28.5" customHeight="1" outlineLevel="1" x14ac:dyDescent="0.2">
      <c r="A37" s="33" t="s">
        <v>78</v>
      </c>
      <c r="B37" s="41" t="s">
        <v>126</v>
      </c>
      <c r="C37" s="16"/>
      <c r="D37" s="16" t="s">
        <v>11</v>
      </c>
      <c r="E37" s="18"/>
      <c r="F37" s="18"/>
      <c r="G37" s="18"/>
      <c r="H37" s="18"/>
      <c r="I37" s="18"/>
      <c r="J37" s="18"/>
      <c r="K37" s="47">
        <f>K38+K45</f>
        <v>27975776.449999999</v>
      </c>
      <c r="L37" s="47">
        <f>L38+L45</f>
        <v>68539845.219999999</v>
      </c>
      <c r="M37" s="10">
        <f>M38+M45</f>
        <v>61810756.800000004</v>
      </c>
      <c r="N37" s="89">
        <f t="shared" si="3"/>
        <v>90.182224079437461</v>
      </c>
      <c r="O37" s="89">
        <f t="shared" si="5"/>
        <v>220.9438472975788</v>
      </c>
      <c r="P37" s="93"/>
    </row>
    <row r="38" spans="1:16" ht="33" customHeight="1" outlineLevel="1" x14ac:dyDescent="0.2">
      <c r="A38" s="20" t="s">
        <v>426</v>
      </c>
      <c r="B38" s="42" t="s">
        <v>79</v>
      </c>
      <c r="C38" s="22"/>
      <c r="D38" s="22" t="s">
        <v>80</v>
      </c>
      <c r="E38" s="18"/>
      <c r="F38" s="18"/>
      <c r="G38" s="18"/>
      <c r="H38" s="18"/>
      <c r="I38" s="18"/>
      <c r="J38" s="18"/>
      <c r="K38" s="76">
        <f>K42+K41+K43+K44+K39+K40</f>
        <v>21264270</v>
      </c>
      <c r="L38" s="76">
        <f t="shared" ref="L38:M38" si="10">L42+L41+L43+L44+L39+L40</f>
        <v>62769551.579999998</v>
      </c>
      <c r="M38" s="76">
        <f t="shared" si="10"/>
        <v>56040463.160000004</v>
      </c>
      <c r="N38" s="89">
        <f t="shared" si="3"/>
        <v>89.279693337583026</v>
      </c>
      <c r="O38" s="89">
        <f t="shared" si="5"/>
        <v>263.54284986035259</v>
      </c>
      <c r="P38" s="93"/>
    </row>
    <row r="39" spans="1:16" ht="98.25" customHeight="1" outlineLevel="1" x14ac:dyDescent="0.2">
      <c r="A39" s="20"/>
      <c r="B39" s="41" t="s">
        <v>506</v>
      </c>
      <c r="C39" s="16" t="s">
        <v>66</v>
      </c>
      <c r="D39" s="16" t="s">
        <v>504</v>
      </c>
      <c r="E39" s="18"/>
      <c r="F39" s="18"/>
      <c r="G39" s="18"/>
      <c r="H39" s="18"/>
      <c r="I39" s="18"/>
      <c r="J39" s="18"/>
      <c r="K39" s="47">
        <v>0</v>
      </c>
      <c r="L39" s="47">
        <v>18625699.68</v>
      </c>
      <c r="M39" s="47">
        <v>18625699.68</v>
      </c>
      <c r="N39" s="89">
        <f t="shared" si="3"/>
        <v>100</v>
      </c>
      <c r="O39" s="89">
        <v>0</v>
      </c>
      <c r="P39" s="23" t="s">
        <v>542</v>
      </c>
    </row>
    <row r="40" spans="1:16" ht="45" customHeight="1" outlineLevel="1" x14ac:dyDescent="0.2">
      <c r="A40" s="20"/>
      <c r="B40" s="41" t="s">
        <v>507</v>
      </c>
      <c r="C40" s="16" t="s">
        <v>66</v>
      </c>
      <c r="D40" s="16" t="s">
        <v>505</v>
      </c>
      <c r="E40" s="18"/>
      <c r="F40" s="18"/>
      <c r="G40" s="18"/>
      <c r="H40" s="18"/>
      <c r="I40" s="18"/>
      <c r="J40" s="18"/>
      <c r="K40" s="47">
        <v>0</v>
      </c>
      <c r="L40" s="47">
        <v>576052.57999999996</v>
      </c>
      <c r="M40" s="47">
        <v>576052.57999999996</v>
      </c>
      <c r="N40" s="89">
        <f t="shared" si="3"/>
        <v>100</v>
      </c>
      <c r="O40" s="89">
        <v>0</v>
      </c>
      <c r="P40" s="93"/>
    </row>
    <row r="41" spans="1:16" ht="33" customHeight="1" outlineLevel="1" x14ac:dyDescent="0.2">
      <c r="A41" s="20"/>
      <c r="B41" s="41" t="s">
        <v>54</v>
      </c>
      <c r="C41" s="16" t="s">
        <v>66</v>
      </c>
      <c r="D41" s="16" t="s">
        <v>48</v>
      </c>
      <c r="E41" s="18"/>
      <c r="F41" s="18"/>
      <c r="G41" s="18"/>
      <c r="H41" s="18"/>
      <c r="I41" s="18"/>
      <c r="J41" s="18"/>
      <c r="K41" s="10">
        <v>0</v>
      </c>
      <c r="L41" s="47">
        <v>42947799.32</v>
      </c>
      <c r="M41" s="69">
        <v>36236384.630000003</v>
      </c>
      <c r="N41" s="89">
        <f t="shared" si="3"/>
        <v>84.373088269333934</v>
      </c>
      <c r="O41" s="89">
        <v>0</v>
      </c>
      <c r="P41" s="93"/>
    </row>
    <row r="42" spans="1:16" ht="28.5" customHeight="1" outlineLevel="1" x14ac:dyDescent="0.2">
      <c r="A42" s="14"/>
      <c r="B42" s="34" t="s">
        <v>127</v>
      </c>
      <c r="C42" s="16" t="s">
        <v>66</v>
      </c>
      <c r="D42" s="16" t="s">
        <v>116</v>
      </c>
      <c r="E42" s="18"/>
      <c r="F42" s="18"/>
      <c r="G42" s="18"/>
      <c r="H42" s="18"/>
      <c r="I42" s="18"/>
      <c r="J42" s="18"/>
      <c r="K42" s="10">
        <v>370000</v>
      </c>
      <c r="L42" s="47">
        <v>620000</v>
      </c>
      <c r="M42" s="69">
        <v>602326.27</v>
      </c>
      <c r="N42" s="89">
        <f t="shared" si="3"/>
        <v>97.149398387096781</v>
      </c>
      <c r="O42" s="89">
        <f t="shared" si="5"/>
        <v>162.79088378378378</v>
      </c>
      <c r="P42" s="93"/>
    </row>
    <row r="43" spans="1:16" ht="47.25" customHeight="1" outlineLevel="1" x14ac:dyDescent="0.2">
      <c r="A43" s="14"/>
      <c r="B43" s="34" t="s">
        <v>308</v>
      </c>
      <c r="C43" s="16" t="s">
        <v>66</v>
      </c>
      <c r="D43" s="16" t="s">
        <v>307</v>
      </c>
      <c r="E43" s="18"/>
      <c r="F43" s="18"/>
      <c r="G43" s="18"/>
      <c r="H43" s="18"/>
      <c r="I43" s="18"/>
      <c r="J43" s="18"/>
      <c r="K43" s="10">
        <v>20267441.899999999</v>
      </c>
      <c r="L43" s="47">
        <v>0</v>
      </c>
      <c r="M43" s="69">
        <v>0</v>
      </c>
      <c r="N43" s="89">
        <v>0</v>
      </c>
      <c r="O43" s="89">
        <f t="shared" si="5"/>
        <v>0</v>
      </c>
      <c r="P43" s="93"/>
    </row>
    <row r="44" spans="1:16" ht="47.25" customHeight="1" outlineLevel="1" x14ac:dyDescent="0.2">
      <c r="A44" s="14"/>
      <c r="B44" s="34" t="s">
        <v>309</v>
      </c>
      <c r="C44" s="16" t="s">
        <v>66</v>
      </c>
      <c r="D44" s="16" t="s">
        <v>310</v>
      </c>
      <c r="E44" s="18"/>
      <c r="F44" s="18"/>
      <c r="G44" s="18"/>
      <c r="H44" s="18"/>
      <c r="I44" s="18"/>
      <c r="J44" s="18"/>
      <c r="K44" s="10">
        <v>626828.1</v>
      </c>
      <c r="L44" s="47">
        <v>0</v>
      </c>
      <c r="M44" s="69">
        <v>0</v>
      </c>
      <c r="N44" s="89">
        <v>0</v>
      </c>
      <c r="O44" s="89">
        <f t="shared" si="5"/>
        <v>0</v>
      </c>
      <c r="P44" s="93"/>
    </row>
    <row r="45" spans="1:16" ht="62.25" customHeight="1" outlineLevel="1" x14ac:dyDescent="0.2">
      <c r="A45" s="20" t="s">
        <v>427</v>
      </c>
      <c r="B45" s="21" t="s">
        <v>302</v>
      </c>
      <c r="C45" s="22" t="s">
        <v>303</v>
      </c>
      <c r="D45" s="22" t="s">
        <v>304</v>
      </c>
      <c r="E45" s="32"/>
      <c r="F45" s="32"/>
      <c r="G45" s="32"/>
      <c r="H45" s="32"/>
      <c r="I45" s="32"/>
      <c r="J45" s="32"/>
      <c r="K45" s="76">
        <f>K46</f>
        <v>6711506.4500000002</v>
      </c>
      <c r="L45" s="76">
        <f>L46</f>
        <v>5770293.6399999997</v>
      </c>
      <c r="M45" s="12">
        <f>M46</f>
        <v>5770293.6399999997</v>
      </c>
      <c r="N45" s="89">
        <f t="shared" si="3"/>
        <v>100</v>
      </c>
      <c r="O45" s="89">
        <f t="shared" si="5"/>
        <v>85.976131930857335</v>
      </c>
      <c r="P45" s="23" t="s">
        <v>543</v>
      </c>
    </row>
    <row r="46" spans="1:16" ht="36" customHeight="1" outlineLevel="1" x14ac:dyDescent="0.2">
      <c r="A46" s="14"/>
      <c r="B46" s="34" t="s">
        <v>197</v>
      </c>
      <c r="C46" s="16" t="s">
        <v>66</v>
      </c>
      <c r="D46" s="16" t="s">
        <v>311</v>
      </c>
      <c r="E46" s="18"/>
      <c r="F46" s="18"/>
      <c r="G46" s="18"/>
      <c r="H46" s="18"/>
      <c r="I46" s="18"/>
      <c r="J46" s="18"/>
      <c r="K46" s="10">
        <v>6711506.4500000002</v>
      </c>
      <c r="L46" s="47">
        <v>5770293.6399999997</v>
      </c>
      <c r="M46" s="69">
        <v>5770293.6399999997</v>
      </c>
      <c r="N46" s="89">
        <f t="shared" si="3"/>
        <v>100</v>
      </c>
      <c r="O46" s="89">
        <f t="shared" si="5"/>
        <v>85.976131930857335</v>
      </c>
      <c r="P46" s="93"/>
    </row>
    <row r="47" spans="1:16" ht="57" customHeight="1" outlineLevel="1" x14ac:dyDescent="0.2">
      <c r="A47" s="33" t="s">
        <v>174</v>
      </c>
      <c r="B47" s="41" t="s">
        <v>128</v>
      </c>
      <c r="C47" s="16"/>
      <c r="D47" s="16" t="s">
        <v>49</v>
      </c>
      <c r="E47" s="18"/>
      <c r="F47" s="18"/>
      <c r="G47" s="18"/>
      <c r="H47" s="18"/>
      <c r="I47" s="18"/>
      <c r="J47" s="18"/>
      <c r="K47" s="47">
        <f>K49+K48</f>
        <v>1742305.8299999998</v>
      </c>
      <c r="L47" s="47">
        <f>L49+L48</f>
        <v>3576349.79</v>
      </c>
      <c r="M47" s="10">
        <f>M49+M48</f>
        <v>3576187.5900000003</v>
      </c>
      <c r="N47" s="89">
        <f t="shared" si="3"/>
        <v>99.995464649446404</v>
      </c>
      <c r="O47" s="89" t="s">
        <v>454</v>
      </c>
      <c r="P47" s="23" t="s">
        <v>458</v>
      </c>
    </row>
    <row r="48" spans="1:16" ht="33" customHeight="1" outlineLevel="1" x14ac:dyDescent="0.2">
      <c r="A48" s="33"/>
      <c r="B48" s="41" t="s">
        <v>198</v>
      </c>
      <c r="C48" s="16" t="s">
        <v>66</v>
      </c>
      <c r="D48" s="16" t="s">
        <v>199</v>
      </c>
      <c r="E48" s="18"/>
      <c r="F48" s="18"/>
      <c r="G48" s="18"/>
      <c r="H48" s="18"/>
      <c r="I48" s="18"/>
      <c r="J48" s="18"/>
      <c r="K48" s="10">
        <v>1690036.66</v>
      </c>
      <c r="L48" s="47">
        <v>3469059.3</v>
      </c>
      <c r="M48" s="69">
        <v>3468901.95</v>
      </c>
      <c r="N48" s="89">
        <f t="shared" si="3"/>
        <v>99.995464188231097</v>
      </c>
      <c r="O48" s="89" t="s">
        <v>454</v>
      </c>
      <c r="P48" s="93"/>
    </row>
    <row r="49" spans="1:16" ht="30.75" customHeight="1" outlineLevel="1" x14ac:dyDescent="0.2">
      <c r="A49" s="43"/>
      <c r="B49" s="41" t="s">
        <v>129</v>
      </c>
      <c r="C49" s="16" t="s">
        <v>66</v>
      </c>
      <c r="D49" s="16" t="s">
        <v>130</v>
      </c>
      <c r="E49" s="18"/>
      <c r="F49" s="18"/>
      <c r="G49" s="18"/>
      <c r="H49" s="18"/>
      <c r="I49" s="18"/>
      <c r="J49" s="18"/>
      <c r="K49" s="10">
        <v>52269.17</v>
      </c>
      <c r="L49" s="47">
        <v>107290.49</v>
      </c>
      <c r="M49" s="69">
        <v>107285.64</v>
      </c>
      <c r="N49" s="89">
        <f t="shared" si="3"/>
        <v>99.995479562074891</v>
      </c>
      <c r="O49" s="89" t="s">
        <v>454</v>
      </c>
      <c r="P49" s="93"/>
    </row>
    <row r="50" spans="1:16" ht="55.5" customHeight="1" outlineLevel="1" x14ac:dyDescent="0.2">
      <c r="A50" s="14" t="s">
        <v>196</v>
      </c>
      <c r="B50" s="25" t="s">
        <v>131</v>
      </c>
      <c r="C50" s="17"/>
      <c r="D50" s="17" t="s">
        <v>6</v>
      </c>
      <c r="E50" s="18"/>
      <c r="F50" s="18"/>
      <c r="G50" s="18"/>
      <c r="H50" s="18"/>
      <c r="I50" s="18"/>
      <c r="J50" s="18"/>
      <c r="K50" s="75">
        <f>K53+K51</f>
        <v>9935690</v>
      </c>
      <c r="L50" s="75">
        <f>L53+L51</f>
        <v>11904914</v>
      </c>
      <c r="M50" s="37">
        <f>M53+M51</f>
        <v>11826481.390000001</v>
      </c>
      <c r="N50" s="89">
        <f t="shared" si="3"/>
        <v>99.341174493154682</v>
      </c>
      <c r="O50" s="89">
        <f t="shared" si="5"/>
        <v>119.03029774479678</v>
      </c>
      <c r="P50" s="23"/>
    </row>
    <row r="51" spans="1:16" ht="100.5" customHeight="1" outlineLevel="1" x14ac:dyDescent="0.2">
      <c r="A51" s="33" t="s">
        <v>175</v>
      </c>
      <c r="B51" s="34" t="s">
        <v>133</v>
      </c>
      <c r="C51" s="16"/>
      <c r="D51" s="16" t="s">
        <v>134</v>
      </c>
      <c r="E51" s="18"/>
      <c r="F51" s="18"/>
      <c r="G51" s="18"/>
      <c r="H51" s="18"/>
      <c r="I51" s="18"/>
      <c r="J51" s="18"/>
      <c r="K51" s="47">
        <f>K52</f>
        <v>5786470</v>
      </c>
      <c r="L51" s="47">
        <f>L52</f>
        <v>7627940</v>
      </c>
      <c r="M51" s="10">
        <f>M52</f>
        <v>7549507.3899999997</v>
      </c>
      <c r="N51" s="89">
        <f t="shared" si="3"/>
        <v>98.971772064279477</v>
      </c>
      <c r="O51" s="89">
        <f t="shared" si="5"/>
        <v>130.46827150231488</v>
      </c>
      <c r="P51" s="23" t="s">
        <v>544</v>
      </c>
    </row>
    <row r="52" spans="1:16" ht="33" customHeight="1" outlineLevel="1" x14ac:dyDescent="0.2">
      <c r="A52" s="14"/>
      <c r="B52" s="34" t="s">
        <v>135</v>
      </c>
      <c r="C52" s="16" t="s">
        <v>66</v>
      </c>
      <c r="D52" s="16" t="s">
        <v>136</v>
      </c>
      <c r="E52" s="18"/>
      <c r="F52" s="18"/>
      <c r="G52" s="18"/>
      <c r="H52" s="18"/>
      <c r="I52" s="18"/>
      <c r="J52" s="18"/>
      <c r="K52" s="10">
        <v>5786470</v>
      </c>
      <c r="L52" s="47">
        <v>7627940</v>
      </c>
      <c r="M52" s="69">
        <v>7549507.3899999997</v>
      </c>
      <c r="N52" s="89">
        <f t="shared" si="3"/>
        <v>98.971772064279477</v>
      </c>
      <c r="O52" s="89">
        <f t="shared" si="5"/>
        <v>130.46827150231488</v>
      </c>
      <c r="P52" s="93"/>
    </row>
    <row r="53" spans="1:16" ht="29.85" customHeight="1" outlineLevel="1" x14ac:dyDescent="0.2">
      <c r="A53" s="33" t="s">
        <v>176</v>
      </c>
      <c r="B53" s="23" t="s">
        <v>132</v>
      </c>
      <c r="C53" s="16"/>
      <c r="D53" s="16" t="s">
        <v>59</v>
      </c>
      <c r="E53" s="18"/>
      <c r="F53" s="18"/>
      <c r="G53" s="18"/>
      <c r="H53" s="18"/>
      <c r="I53" s="18"/>
      <c r="J53" s="18"/>
      <c r="K53" s="47">
        <f>K54</f>
        <v>4149220</v>
      </c>
      <c r="L53" s="47">
        <f>L54</f>
        <v>4276974</v>
      </c>
      <c r="M53" s="10">
        <f>M54</f>
        <v>4276974</v>
      </c>
      <c r="N53" s="89">
        <f t="shared" si="3"/>
        <v>100</v>
      </c>
      <c r="O53" s="89">
        <f t="shared" si="5"/>
        <v>103.07898833997714</v>
      </c>
      <c r="P53" s="93"/>
    </row>
    <row r="54" spans="1:16" ht="27.75" customHeight="1" outlineLevel="1" x14ac:dyDescent="0.2">
      <c r="A54" s="33"/>
      <c r="B54" s="23" t="s">
        <v>3</v>
      </c>
      <c r="C54" s="16" t="s">
        <v>66</v>
      </c>
      <c r="D54" s="16" t="s">
        <v>60</v>
      </c>
      <c r="E54" s="18"/>
      <c r="F54" s="18"/>
      <c r="G54" s="18"/>
      <c r="H54" s="18"/>
      <c r="I54" s="18"/>
      <c r="J54" s="18"/>
      <c r="K54" s="10">
        <v>4149220</v>
      </c>
      <c r="L54" s="47">
        <v>4276974</v>
      </c>
      <c r="M54" s="69">
        <v>4276974</v>
      </c>
      <c r="N54" s="89">
        <f t="shared" si="3"/>
        <v>100</v>
      </c>
      <c r="O54" s="89">
        <f t="shared" si="5"/>
        <v>103.07898833997714</v>
      </c>
      <c r="P54" s="93"/>
    </row>
    <row r="55" spans="1:16" ht="72.75" customHeight="1" outlineLevel="1" x14ac:dyDescent="0.2">
      <c r="A55" s="14" t="s">
        <v>177</v>
      </c>
      <c r="B55" s="40" t="s">
        <v>137</v>
      </c>
      <c r="C55" s="17"/>
      <c r="D55" s="17" t="s">
        <v>28</v>
      </c>
      <c r="E55" s="18"/>
      <c r="F55" s="18"/>
      <c r="G55" s="18"/>
      <c r="H55" s="18"/>
      <c r="I55" s="18"/>
      <c r="J55" s="18"/>
      <c r="K55" s="75">
        <f>K56+K74+K86+K103+K97+K100</f>
        <v>135877176.67000002</v>
      </c>
      <c r="L55" s="75">
        <f>L56+L74+L86+L103+L97+L100</f>
        <v>173791866.74000001</v>
      </c>
      <c r="M55" s="113">
        <f>M56+M74+M86+M103+M97+M100</f>
        <v>170996283.65999997</v>
      </c>
      <c r="N55" s="89">
        <f t="shared" si="3"/>
        <v>98.391418924003872</v>
      </c>
      <c r="O55" s="89">
        <f t="shared" si="5"/>
        <v>125.84621483215865</v>
      </c>
      <c r="P55" s="23"/>
    </row>
    <row r="56" spans="1:16" ht="27.75" customHeight="1" outlineLevel="1" x14ac:dyDescent="0.2">
      <c r="A56" s="33" t="s">
        <v>82</v>
      </c>
      <c r="B56" s="34" t="s">
        <v>34</v>
      </c>
      <c r="C56" s="16"/>
      <c r="D56" s="16" t="s">
        <v>83</v>
      </c>
      <c r="E56" s="18"/>
      <c r="F56" s="18"/>
      <c r="G56" s="18"/>
      <c r="H56" s="18"/>
      <c r="I56" s="18"/>
      <c r="J56" s="18"/>
      <c r="K56" s="47">
        <f>K57+K69+K66+K72+K62</f>
        <v>81375559</v>
      </c>
      <c r="L56" s="47">
        <f>L57+L69+L66+L72+L62</f>
        <v>102836633.30000001</v>
      </c>
      <c r="M56" s="47">
        <f>M57+M69+M66+M72+M62</f>
        <v>101074610</v>
      </c>
      <c r="N56" s="89">
        <f t="shared" si="3"/>
        <v>98.286580138363959</v>
      </c>
      <c r="O56" s="89">
        <f t="shared" si="5"/>
        <v>124.20757687206793</v>
      </c>
      <c r="P56" s="93"/>
    </row>
    <row r="57" spans="1:16" ht="69.75" customHeight="1" outlineLevel="1" x14ac:dyDescent="0.2">
      <c r="A57" s="20" t="s">
        <v>245</v>
      </c>
      <c r="B57" s="42" t="s">
        <v>84</v>
      </c>
      <c r="C57" s="22"/>
      <c r="D57" s="22" t="s">
        <v>85</v>
      </c>
      <c r="E57" s="18"/>
      <c r="F57" s="18"/>
      <c r="G57" s="18"/>
      <c r="H57" s="18"/>
      <c r="I57" s="18"/>
      <c r="J57" s="18"/>
      <c r="K57" s="76">
        <f>K58+K59+K60+K61</f>
        <v>24516964</v>
      </c>
      <c r="L57" s="76">
        <f>L58+L59+L60+L61</f>
        <v>28172051.800000001</v>
      </c>
      <c r="M57" s="76">
        <f t="shared" ref="M57" si="11">M58+M59+M60+M61</f>
        <v>27656920.550000004</v>
      </c>
      <c r="N57" s="89">
        <f t="shared" si="3"/>
        <v>98.171481247950865</v>
      </c>
      <c r="O57" s="89">
        <f t="shared" si="5"/>
        <v>112.80728131753999</v>
      </c>
      <c r="P57" s="23" t="s">
        <v>545</v>
      </c>
    </row>
    <row r="58" spans="1:16" ht="27.75" customHeight="1" outlineLevel="1" x14ac:dyDescent="0.2">
      <c r="A58" s="33"/>
      <c r="B58" s="34" t="s">
        <v>35</v>
      </c>
      <c r="C58" s="16" t="s">
        <v>68</v>
      </c>
      <c r="D58" s="16" t="s">
        <v>36</v>
      </c>
      <c r="E58" s="18"/>
      <c r="F58" s="18"/>
      <c r="G58" s="18"/>
      <c r="H58" s="18"/>
      <c r="I58" s="18"/>
      <c r="J58" s="18"/>
      <c r="K58" s="10">
        <v>9154000</v>
      </c>
      <c r="L58" s="77">
        <v>9191397.6899999995</v>
      </c>
      <c r="M58" s="69">
        <v>9103729.6500000004</v>
      </c>
      <c r="N58" s="89">
        <f t="shared" si="3"/>
        <v>99.04619468162737</v>
      </c>
      <c r="O58" s="89">
        <f t="shared" si="5"/>
        <v>99.450837338868254</v>
      </c>
      <c r="P58" s="93"/>
    </row>
    <row r="59" spans="1:16" ht="27.75" customHeight="1" outlineLevel="1" x14ac:dyDescent="0.2">
      <c r="A59" s="33"/>
      <c r="B59" s="34" t="s">
        <v>138</v>
      </c>
      <c r="C59" s="16" t="s">
        <v>68</v>
      </c>
      <c r="D59" s="16" t="s">
        <v>139</v>
      </c>
      <c r="E59" s="18"/>
      <c r="F59" s="18"/>
      <c r="G59" s="18"/>
      <c r="H59" s="18"/>
      <c r="I59" s="18"/>
      <c r="J59" s="18"/>
      <c r="K59" s="10">
        <v>10061730</v>
      </c>
      <c r="L59" s="77">
        <v>12072038.73</v>
      </c>
      <c r="M59" s="69">
        <v>11901471.300000001</v>
      </c>
      <c r="N59" s="89">
        <f t="shared" si="3"/>
        <v>98.587086789440747</v>
      </c>
      <c r="O59" s="89">
        <f t="shared" si="5"/>
        <v>118.28454251903004</v>
      </c>
      <c r="P59" s="93"/>
    </row>
    <row r="60" spans="1:16" ht="27.75" customHeight="1" outlineLevel="1" x14ac:dyDescent="0.2">
      <c r="A60" s="33"/>
      <c r="B60" s="34" t="s">
        <v>140</v>
      </c>
      <c r="C60" s="16" t="s">
        <v>68</v>
      </c>
      <c r="D60" s="16" t="s">
        <v>141</v>
      </c>
      <c r="E60" s="18"/>
      <c r="F60" s="18"/>
      <c r="G60" s="18"/>
      <c r="H60" s="18"/>
      <c r="I60" s="18"/>
      <c r="J60" s="18"/>
      <c r="K60" s="10">
        <v>5301234</v>
      </c>
      <c r="L60" s="77">
        <v>6217336.0800000001</v>
      </c>
      <c r="M60" s="69">
        <v>5960440.2999999998</v>
      </c>
      <c r="N60" s="89">
        <f t="shared" si="3"/>
        <v>95.868073131410966</v>
      </c>
      <c r="O60" s="89">
        <f t="shared" si="5"/>
        <v>112.43495948301847</v>
      </c>
      <c r="P60" s="93"/>
    </row>
    <row r="61" spans="1:16" ht="27.75" customHeight="1" outlineLevel="1" x14ac:dyDescent="0.2">
      <c r="A61" s="33"/>
      <c r="B61" s="34" t="s">
        <v>213</v>
      </c>
      <c r="C61" s="16" t="s">
        <v>68</v>
      </c>
      <c r="D61" s="16" t="s">
        <v>214</v>
      </c>
      <c r="E61" s="18"/>
      <c r="F61" s="18"/>
      <c r="G61" s="18"/>
      <c r="H61" s="18"/>
      <c r="I61" s="18"/>
      <c r="J61" s="18"/>
      <c r="K61" s="10">
        <v>0</v>
      </c>
      <c r="L61" s="77">
        <v>691279.3</v>
      </c>
      <c r="M61" s="69">
        <v>691279.3</v>
      </c>
      <c r="N61" s="89">
        <f t="shared" si="3"/>
        <v>100</v>
      </c>
      <c r="O61" s="89">
        <v>0</v>
      </c>
      <c r="P61" s="93"/>
    </row>
    <row r="62" spans="1:16" ht="28.5" customHeight="1" outlineLevel="1" x14ac:dyDescent="0.2">
      <c r="A62" s="20" t="s">
        <v>373</v>
      </c>
      <c r="B62" s="21" t="s">
        <v>419</v>
      </c>
      <c r="C62" s="109"/>
      <c r="D62" s="109" t="s">
        <v>420</v>
      </c>
      <c r="E62" s="32"/>
      <c r="F62" s="32"/>
      <c r="G62" s="32"/>
      <c r="H62" s="32"/>
      <c r="I62" s="32"/>
      <c r="J62" s="32"/>
      <c r="K62" s="12">
        <f>K63+K65+K64</f>
        <v>56637095</v>
      </c>
      <c r="L62" s="12">
        <f>L63+L65+L64</f>
        <v>63475449.030000001</v>
      </c>
      <c r="M62" s="12">
        <f t="shared" ref="M62" si="12">M63+M65+M64</f>
        <v>63316426.920000002</v>
      </c>
      <c r="N62" s="89">
        <f t="shared" si="3"/>
        <v>99.749474619825307</v>
      </c>
      <c r="O62" s="89">
        <f t="shared" si="5"/>
        <v>111.79321065107595</v>
      </c>
      <c r="P62" s="120"/>
    </row>
    <row r="63" spans="1:16" ht="67.5" customHeight="1" outlineLevel="1" x14ac:dyDescent="0.2">
      <c r="A63" s="20"/>
      <c r="B63" s="34" t="s">
        <v>317</v>
      </c>
      <c r="C63" s="16" t="s">
        <v>66</v>
      </c>
      <c r="D63" s="16" t="s">
        <v>318</v>
      </c>
      <c r="E63" s="32"/>
      <c r="F63" s="32"/>
      <c r="G63" s="32"/>
      <c r="H63" s="32"/>
      <c r="I63" s="32"/>
      <c r="J63" s="32"/>
      <c r="K63" s="10">
        <v>56637095</v>
      </c>
      <c r="L63" s="47">
        <v>44854264.560000002</v>
      </c>
      <c r="M63" s="69">
        <v>44854264.560000002</v>
      </c>
      <c r="N63" s="89">
        <f t="shared" si="3"/>
        <v>100</v>
      </c>
      <c r="O63" s="89">
        <f t="shared" si="5"/>
        <v>79.195913137847214</v>
      </c>
      <c r="P63" s="23" t="s">
        <v>546</v>
      </c>
    </row>
    <row r="64" spans="1:16" ht="43.5" customHeight="1" outlineLevel="1" x14ac:dyDescent="0.2">
      <c r="A64" s="20"/>
      <c r="B64" s="34" t="s">
        <v>317</v>
      </c>
      <c r="C64" s="16" t="s">
        <v>68</v>
      </c>
      <c r="D64" s="16" t="s">
        <v>318</v>
      </c>
      <c r="E64" s="32"/>
      <c r="F64" s="32"/>
      <c r="G64" s="32"/>
      <c r="H64" s="32"/>
      <c r="I64" s="32"/>
      <c r="J64" s="32"/>
      <c r="K64" s="10">
        <v>0</v>
      </c>
      <c r="L64" s="47">
        <v>18168087.710000001</v>
      </c>
      <c r="M64" s="69">
        <v>18100434.390000001</v>
      </c>
      <c r="N64" s="89">
        <f t="shared" si="3"/>
        <v>99.627625531757189</v>
      </c>
      <c r="O64" s="89">
        <v>0</v>
      </c>
      <c r="P64" s="118" t="s">
        <v>547</v>
      </c>
    </row>
    <row r="65" spans="1:16" ht="40.5" customHeight="1" outlineLevel="1" x14ac:dyDescent="0.2">
      <c r="A65" s="20"/>
      <c r="B65" s="34" t="s">
        <v>417</v>
      </c>
      <c r="C65" s="16" t="s">
        <v>66</v>
      </c>
      <c r="D65" s="16" t="s">
        <v>418</v>
      </c>
      <c r="E65" s="32"/>
      <c r="F65" s="32"/>
      <c r="G65" s="32"/>
      <c r="H65" s="32"/>
      <c r="I65" s="32"/>
      <c r="J65" s="32"/>
      <c r="K65" s="10">
        <v>0</v>
      </c>
      <c r="L65" s="47">
        <v>453096.76</v>
      </c>
      <c r="M65" s="69">
        <v>361727.97</v>
      </c>
      <c r="N65" s="89">
        <f t="shared" si="3"/>
        <v>79.834596477803103</v>
      </c>
      <c r="O65" s="89">
        <v>0</v>
      </c>
      <c r="P65" s="119"/>
    </row>
    <row r="66" spans="1:16" ht="67.5" customHeight="1" outlineLevel="1" x14ac:dyDescent="0.2">
      <c r="A66" s="20" t="s">
        <v>372</v>
      </c>
      <c r="B66" s="21" t="s">
        <v>218</v>
      </c>
      <c r="C66" s="16"/>
      <c r="D66" s="22" t="s">
        <v>215</v>
      </c>
      <c r="E66" s="32"/>
      <c r="F66" s="32"/>
      <c r="G66" s="32"/>
      <c r="H66" s="32"/>
      <c r="I66" s="32"/>
      <c r="J66" s="32"/>
      <c r="K66" s="78">
        <f>K67+K68</f>
        <v>221500</v>
      </c>
      <c r="L66" s="78">
        <f t="shared" ref="L66:M66" si="13">L67+L68</f>
        <v>6952966.7599999998</v>
      </c>
      <c r="M66" s="78">
        <f t="shared" si="13"/>
        <v>6602686.5499999998</v>
      </c>
      <c r="N66" s="89">
        <f t="shared" si="3"/>
        <v>94.96214749630127</v>
      </c>
      <c r="O66" s="89" t="s">
        <v>508</v>
      </c>
      <c r="P66" s="23" t="s">
        <v>545</v>
      </c>
    </row>
    <row r="67" spans="1:16" ht="28.5" customHeight="1" outlineLevel="1" x14ac:dyDescent="0.2">
      <c r="A67" s="33"/>
      <c r="B67" s="34" t="s">
        <v>216</v>
      </c>
      <c r="C67" s="16" t="s">
        <v>68</v>
      </c>
      <c r="D67" s="16" t="s">
        <v>217</v>
      </c>
      <c r="E67" s="18"/>
      <c r="F67" s="18"/>
      <c r="G67" s="18"/>
      <c r="H67" s="18"/>
      <c r="I67" s="18"/>
      <c r="J67" s="18"/>
      <c r="K67" s="10">
        <v>221500</v>
      </c>
      <c r="L67" s="77">
        <v>6482966.7599999998</v>
      </c>
      <c r="M67" s="69">
        <v>6132686.5499999998</v>
      </c>
      <c r="N67" s="89">
        <f t="shared" si="3"/>
        <v>94.596914916157928</v>
      </c>
      <c r="O67" s="89" t="s">
        <v>508</v>
      </c>
      <c r="P67" s="93"/>
    </row>
    <row r="68" spans="1:16" ht="28.5" customHeight="1" outlineLevel="1" x14ac:dyDescent="0.2">
      <c r="A68" s="33"/>
      <c r="B68" s="34" t="s">
        <v>331</v>
      </c>
      <c r="C68" s="16" t="s">
        <v>68</v>
      </c>
      <c r="D68" s="16" t="s">
        <v>509</v>
      </c>
      <c r="E68" s="18"/>
      <c r="F68" s="18"/>
      <c r="G68" s="18"/>
      <c r="H68" s="18"/>
      <c r="I68" s="18"/>
      <c r="J68" s="18"/>
      <c r="K68" s="47">
        <v>0</v>
      </c>
      <c r="L68" s="77">
        <v>470000</v>
      </c>
      <c r="M68" s="104">
        <v>470000</v>
      </c>
      <c r="N68" s="89">
        <f t="shared" si="3"/>
        <v>100</v>
      </c>
      <c r="O68" s="89">
        <v>0</v>
      </c>
      <c r="P68" s="118" t="s">
        <v>550</v>
      </c>
    </row>
    <row r="69" spans="1:16" ht="31.5" customHeight="1" outlineLevel="1" x14ac:dyDescent="0.2">
      <c r="A69" s="20" t="s">
        <v>374</v>
      </c>
      <c r="B69" s="21" t="s">
        <v>143</v>
      </c>
      <c r="C69" s="22"/>
      <c r="D69" s="22" t="s">
        <v>142</v>
      </c>
      <c r="E69" s="32"/>
      <c r="F69" s="32"/>
      <c r="G69" s="32"/>
      <c r="H69" s="32"/>
      <c r="I69" s="32"/>
      <c r="J69" s="32"/>
      <c r="K69" s="78">
        <f>K71+K70</f>
        <v>0</v>
      </c>
      <c r="L69" s="78">
        <f t="shared" ref="L69:M69" si="14">L71+L70</f>
        <v>4057504.57</v>
      </c>
      <c r="M69" s="78">
        <f t="shared" si="14"/>
        <v>3319914.84</v>
      </c>
      <c r="N69" s="89">
        <f t="shared" si="3"/>
        <v>81.821592131934423</v>
      </c>
      <c r="O69" s="89">
        <v>0</v>
      </c>
      <c r="P69" s="121"/>
    </row>
    <row r="70" spans="1:16" ht="31.5" customHeight="1" outlineLevel="1" x14ac:dyDescent="0.2">
      <c r="A70" s="20"/>
      <c r="B70" s="34" t="s">
        <v>219</v>
      </c>
      <c r="C70" s="16" t="s">
        <v>66</v>
      </c>
      <c r="D70" s="16" t="s">
        <v>220</v>
      </c>
      <c r="E70" s="32"/>
      <c r="F70" s="32"/>
      <c r="G70" s="32"/>
      <c r="H70" s="32"/>
      <c r="I70" s="32"/>
      <c r="J70" s="32"/>
      <c r="K70" s="10">
        <v>0</v>
      </c>
      <c r="L70" s="77">
        <v>615000</v>
      </c>
      <c r="M70" s="69">
        <v>579970.27</v>
      </c>
      <c r="N70" s="89">
        <f t="shared" si="3"/>
        <v>94.304108943089432</v>
      </c>
      <c r="O70" s="89">
        <v>0</v>
      </c>
      <c r="P70" s="121"/>
    </row>
    <row r="71" spans="1:16" ht="31.5" customHeight="1" outlineLevel="1" x14ac:dyDescent="0.2">
      <c r="A71" s="20"/>
      <c r="B71" s="34" t="s">
        <v>219</v>
      </c>
      <c r="C71" s="16" t="s">
        <v>68</v>
      </c>
      <c r="D71" s="16" t="s">
        <v>220</v>
      </c>
      <c r="E71" s="32"/>
      <c r="F71" s="32"/>
      <c r="G71" s="32"/>
      <c r="H71" s="32"/>
      <c r="I71" s="32"/>
      <c r="J71" s="32"/>
      <c r="K71" s="10">
        <v>0</v>
      </c>
      <c r="L71" s="77">
        <v>3442504.57</v>
      </c>
      <c r="M71" s="77">
        <v>2739944.57</v>
      </c>
      <c r="N71" s="89">
        <f t="shared" si="3"/>
        <v>79.591602982243828</v>
      </c>
      <c r="O71" s="89">
        <v>0</v>
      </c>
      <c r="P71" s="121"/>
    </row>
    <row r="72" spans="1:16" ht="25.5" customHeight="1" outlineLevel="1" x14ac:dyDescent="0.2">
      <c r="A72" s="20" t="s">
        <v>548</v>
      </c>
      <c r="B72" s="21" t="s">
        <v>300</v>
      </c>
      <c r="C72" s="22"/>
      <c r="D72" s="22" t="s">
        <v>298</v>
      </c>
      <c r="E72" s="32"/>
      <c r="F72" s="32"/>
      <c r="G72" s="32"/>
      <c r="H72" s="32"/>
      <c r="I72" s="32"/>
      <c r="J72" s="32"/>
      <c r="K72" s="76">
        <f>K73</f>
        <v>0</v>
      </c>
      <c r="L72" s="76">
        <f>L73</f>
        <v>178661.14</v>
      </c>
      <c r="M72" s="12">
        <f>M73</f>
        <v>178661.14</v>
      </c>
      <c r="N72" s="89">
        <f t="shared" ref="N72:N133" si="15">M72/L72*100</f>
        <v>100</v>
      </c>
      <c r="O72" s="89">
        <v>0</v>
      </c>
      <c r="P72" s="121"/>
    </row>
    <row r="73" spans="1:16" ht="18.75" customHeight="1" outlineLevel="1" x14ac:dyDescent="0.2">
      <c r="A73" s="33"/>
      <c r="B73" s="34" t="s">
        <v>271</v>
      </c>
      <c r="C73" s="16" t="s">
        <v>68</v>
      </c>
      <c r="D73" s="16" t="s">
        <v>299</v>
      </c>
      <c r="E73" s="18"/>
      <c r="F73" s="18"/>
      <c r="G73" s="18"/>
      <c r="H73" s="18"/>
      <c r="I73" s="18"/>
      <c r="J73" s="18"/>
      <c r="K73" s="10">
        <v>0</v>
      </c>
      <c r="L73" s="47">
        <v>178661.14</v>
      </c>
      <c r="M73" s="69">
        <v>178661.14</v>
      </c>
      <c r="N73" s="89">
        <f t="shared" si="15"/>
        <v>100</v>
      </c>
      <c r="O73" s="89">
        <v>0</v>
      </c>
      <c r="P73" s="119"/>
    </row>
    <row r="74" spans="1:16" ht="84.75" customHeight="1" outlineLevel="1" x14ac:dyDescent="0.2">
      <c r="A74" s="33" t="s">
        <v>246</v>
      </c>
      <c r="B74" s="34" t="s">
        <v>50</v>
      </c>
      <c r="C74" s="16"/>
      <c r="D74" s="16" t="s">
        <v>86</v>
      </c>
      <c r="E74" s="18"/>
      <c r="F74" s="18"/>
      <c r="G74" s="18"/>
      <c r="H74" s="18"/>
      <c r="I74" s="18"/>
      <c r="J74" s="18"/>
      <c r="K74" s="47">
        <f>K75+K77+K80+K84+K82</f>
        <v>27802286.18</v>
      </c>
      <c r="L74" s="47">
        <f>L75+L77+L80+L84+L82</f>
        <v>41426870.219999999</v>
      </c>
      <c r="M74" s="47">
        <f>M75+M77+M80+M84+M82</f>
        <v>41280956.829999998</v>
      </c>
      <c r="N74" s="89">
        <f t="shared" si="15"/>
        <v>99.647780802109551</v>
      </c>
      <c r="O74" s="89">
        <f t="shared" ref="O74:O130" si="16">M74/K74*100</f>
        <v>148.48043992762035</v>
      </c>
      <c r="P74" s="23" t="s">
        <v>551</v>
      </c>
    </row>
    <row r="75" spans="1:16" ht="27.75" customHeight="1" outlineLevel="1" x14ac:dyDescent="0.2">
      <c r="A75" s="20" t="s">
        <v>247</v>
      </c>
      <c r="B75" s="42" t="s">
        <v>87</v>
      </c>
      <c r="C75" s="22"/>
      <c r="D75" s="22" t="s">
        <v>88</v>
      </c>
      <c r="E75" s="18"/>
      <c r="F75" s="18"/>
      <c r="G75" s="18"/>
      <c r="H75" s="18"/>
      <c r="I75" s="18"/>
      <c r="J75" s="18"/>
      <c r="K75" s="76">
        <f>K76</f>
        <v>13255585</v>
      </c>
      <c r="L75" s="76">
        <f>L76</f>
        <v>14583888.029999999</v>
      </c>
      <c r="M75" s="12">
        <f>M76</f>
        <v>14437974.640000001</v>
      </c>
      <c r="N75" s="89">
        <f t="shared" si="15"/>
        <v>98.9994890957758</v>
      </c>
      <c r="O75" s="89">
        <f t="shared" si="16"/>
        <v>108.91993555923787</v>
      </c>
      <c r="P75" s="93"/>
    </row>
    <row r="76" spans="1:16" ht="27.75" customHeight="1" outlineLevel="1" x14ac:dyDescent="0.2">
      <c r="A76" s="33"/>
      <c r="B76" s="34" t="s">
        <v>29</v>
      </c>
      <c r="C76" s="16" t="s">
        <v>68</v>
      </c>
      <c r="D76" s="16" t="s">
        <v>30</v>
      </c>
      <c r="E76" s="18"/>
      <c r="F76" s="18"/>
      <c r="G76" s="18"/>
      <c r="H76" s="18"/>
      <c r="I76" s="18"/>
      <c r="J76" s="18"/>
      <c r="K76" s="10">
        <v>13255585</v>
      </c>
      <c r="L76" s="77">
        <v>14583888.029999999</v>
      </c>
      <c r="M76" s="69">
        <v>14437974.640000001</v>
      </c>
      <c r="N76" s="89">
        <f t="shared" si="15"/>
        <v>98.9994890957758</v>
      </c>
      <c r="O76" s="89">
        <f t="shared" si="16"/>
        <v>108.91993555923787</v>
      </c>
      <c r="P76" s="93"/>
    </row>
    <row r="77" spans="1:16" ht="27.75" customHeight="1" outlineLevel="1" x14ac:dyDescent="0.2">
      <c r="A77" s="33" t="s">
        <v>375</v>
      </c>
      <c r="B77" s="21" t="s">
        <v>221</v>
      </c>
      <c r="C77" s="22"/>
      <c r="D77" s="22" t="s">
        <v>222</v>
      </c>
      <c r="E77" s="18"/>
      <c r="F77" s="18"/>
      <c r="G77" s="18"/>
      <c r="H77" s="18"/>
      <c r="I77" s="18"/>
      <c r="J77" s="18"/>
      <c r="K77" s="78">
        <f>K79+K78</f>
        <v>4800</v>
      </c>
      <c r="L77" s="78">
        <f>L79+L78</f>
        <v>117655</v>
      </c>
      <c r="M77" s="78">
        <f>M79+M78</f>
        <v>117655</v>
      </c>
      <c r="N77" s="89">
        <f t="shared" si="15"/>
        <v>100</v>
      </c>
      <c r="O77" s="89">
        <f t="shared" si="16"/>
        <v>2451.1458333333335</v>
      </c>
      <c r="P77" s="93"/>
    </row>
    <row r="78" spans="1:16" ht="27.75" customHeight="1" outlineLevel="1" x14ac:dyDescent="0.2">
      <c r="A78" s="33"/>
      <c r="B78" s="34" t="s">
        <v>511</v>
      </c>
      <c r="C78" s="16" t="s">
        <v>68</v>
      </c>
      <c r="D78" s="16" t="s">
        <v>510</v>
      </c>
      <c r="E78" s="18"/>
      <c r="F78" s="18"/>
      <c r="G78" s="18"/>
      <c r="H78" s="18"/>
      <c r="I78" s="18"/>
      <c r="J78" s="18"/>
      <c r="K78" s="77">
        <v>0</v>
      </c>
      <c r="L78" s="77">
        <v>14487</v>
      </c>
      <c r="M78" s="77">
        <v>14487</v>
      </c>
      <c r="N78" s="105">
        <f t="shared" ref="N78" si="17">M78/L78*100</f>
        <v>100</v>
      </c>
      <c r="O78" s="105">
        <v>0</v>
      </c>
      <c r="P78" s="93"/>
    </row>
    <row r="79" spans="1:16" ht="27.75" customHeight="1" outlineLevel="1" x14ac:dyDescent="0.2">
      <c r="A79" s="33"/>
      <c r="B79" s="34" t="s">
        <v>301</v>
      </c>
      <c r="C79" s="16" t="s">
        <v>223</v>
      </c>
      <c r="D79" s="16" t="s">
        <v>296</v>
      </c>
      <c r="E79" s="18"/>
      <c r="F79" s="18"/>
      <c r="G79" s="18"/>
      <c r="H79" s="18"/>
      <c r="I79" s="18"/>
      <c r="J79" s="18"/>
      <c r="K79" s="10">
        <v>4800</v>
      </c>
      <c r="L79" s="77">
        <v>103168</v>
      </c>
      <c r="M79" s="69">
        <v>103168</v>
      </c>
      <c r="N79" s="89">
        <f t="shared" si="15"/>
        <v>100</v>
      </c>
      <c r="O79" s="89">
        <f t="shared" si="16"/>
        <v>2149.333333333333</v>
      </c>
      <c r="P79" s="93"/>
    </row>
    <row r="80" spans="1:16" ht="27.75" customHeight="1" outlineLevel="1" x14ac:dyDescent="0.2">
      <c r="A80" s="33" t="s">
        <v>376</v>
      </c>
      <c r="B80" s="21" t="s">
        <v>144</v>
      </c>
      <c r="C80" s="22"/>
      <c r="D80" s="22" t="s">
        <v>224</v>
      </c>
      <c r="E80" s="18"/>
      <c r="F80" s="18"/>
      <c r="G80" s="18"/>
      <c r="H80" s="18"/>
      <c r="I80" s="18"/>
      <c r="J80" s="18"/>
      <c r="K80" s="78">
        <f>K81</f>
        <v>0</v>
      </c>
      <c r="L80" s="78">
        <f>L81</f>
        <v>60000</v>
      </c>
      <c r="M80" s="78">
        <f>M81</f>
        <v>60000</v>
      </c>
      <c r="N80" s="89">
        <f t="shared" si="15"/>
        <v>100</v>
      </c>
      <c r="O80" s="89">
        <v>0</v>
      </c>
      <c r="P80" s="93"/>
    </row>
    <row r="81" spans="1:23" s="29" customFormat="1" ht="27.75" customHeight="1" outlineLevel="1" x14ac:dyDescent="0.2">
      <c r="A81" s="33"/>
      <c r="B81" s="34" t="s">
        <v>219</v>
      </c>
      <c r="C81" s="16" t="s">
        <v>68</v>
      </c>
      <c r="D81" s="16" t="s">
        <v>371</v>
      </c>
      <c r="E81" s="36"/>
      <c r="F81" s="36"/>
      <c r="G81" s="36"/>
      <c r="H81" s="36"/>
      <c r="I81" s="36"/>
      <c r="J81" s="36"/>
      <c r="K81" s="10">
        <v>0</v>
      </c>
      <c r="L81" s="77">
        <v>60000</v>
      </c>
      <c r="M81" s="69">
        <v>60000</v>
      </c>
      <c r="N81" s="89">
        <f t="shared" si="15"/>
        <v>100</v>
      </c>
      <c r="O81" s="89">
        <v>0</v>
      </c>
      <c r="P81" s="93"/>
    </row>
    <row r="82" spans="1:23" ht="43.5" customHeight="1" outlineLevel="1" x14ac:dyDescent="0.2">
      <c r="A82" s="20" t="s">
        <v>377</v>
      </c>
      <c r="B82" s="21" t="s">
        <v>419</v>
      </c>
      <c r="C82" s="16"/>
      <c r="D82" s="22" t="s">
        <v>481</v>
      </c>
      <c r="E82" s="32"/>
      <c r="F82" s="32"/>
      <c r="G82" s="32"/>
      <c r="H82" s="32"/>
      <c r="I82" s="32"/>
      <c r="J82" s="32"/>
      <c r="K82" s="12">
        <f>K83</f>
        <v>14541901.18</v>
      </c>
      <c r="L82" s="12">
        <f t="shared" ref="L82:M82" si="18">L83</f>
        <v>26650527.190000001</v>
      </c>
      <c r="M82" s="12">
        <f t="shared" si="18"/>
        <v>26650527.190000001</v>
      </c>
      <c r="N82" s="89">
        <f t="shared" si="15"/>
        <v>100</v>
      </c>
      <c r="O82" s="89">
        <f t="shared" si="16"/>
        <v>183.26714547237765</v>
      </c>
      <c r="P82" s="118" t="s">
        <v>552</v>
      </c>
    </row>
    <row r="83" spans="1:23" ht="43.5" customHeight="1" outlineLevel="1" x14ac:dyDescent="0.2">
      <c r="A83" s="33"/>
      <c r="B83" s="34" t="s">
        <v>483</v>
      </c>
      <c r="C83" s="16" t="s">
        <v>68</v>
      </c>
      <c r="D83" s="16" t="s">
        <v>482</v>
      </c>
      <c r="E83" s="18"/>
      <c r="F83" s="18"/>
      <c r="G83" s="18"/>
      <c r="H83" s="18"/>
      <c r="I83" s="18"/>
      <c r="J83" s="18"/>
      <c r="K83" s="10">
        <v>14541901.18</v>
      </c>
      <c r="L83" s="77">
        <v>26650527.190000001</v>
      </c>
      <c r="M83" s="69">
        <v>26650527.190000001</v>
      </c>
      <c r="N83" s="89">
        <f t="shared" si="15"/>
        <v>100</v>
      </c>
      <c r="O83" s="89">
        <f t="shared" si="16"/>
        <v>183.26714547237765</v>
      </c>
      <c r="P83" s="119"/>
    </row>
    <row r="84" spans="1:23" ht="27.75" customHeight="1" outlineLevel="1" x14ac:dyDescent="0.2">
      <c r="A84" s="20" t="s">
        <v>549</v>
      </c>
      <c r="B84" s="21" t="s">
        <v>300</v>
      </c>
      <c r="C84" s="22"/>
      <c r="D84" s="22" t="s">
        <v>315</v>
      </c>
      <c r="E84" s="32"/>
      <c r="F84" s="32"/>
      <c r="G84" s="32"/>
      <c r="H84" s="32"/>
      <c r="I84" s="32"/>
      <c r="J84" s="32"/>
      <c r="K84" s="78">
        <f>K85</f>
        <v>0</v>
      </c>
      <c r="L84" s="78">
        <f>L85</f>
        <v>14800</v>
      </c>
      <c r="M84" s="12">
        <f>M85</f>
        <v>14800</v>
      </c>
      <c r="N84" s="89">
        <f t="shared" si="15"/>
        <v>100</v>
      </c>
      <c r="O84" s="89">
        <v>0</v>
      </c>
      <c r="P84" s="93"/>
    </row>
    <row r="85" spans="1:23" ht="27.75" customHeight="1" outlineLevel="1" x14ac:dyDescent="0.2">
      <c r="A85" s="33"/>
      <c r="B85" s="34" t="s">
        <v>271</v>
      </c>
      <c r="C85" s="16" t="s">
        <v>68</v>
      </c>
      <c r="D85" s="16" t="s">
        <v>316</v>
      </c>
      <c r="E85" s="18"/>
      <c r="F85" s="18"/>
      <c r="G85" s="18"/>
      <c r="H85" s="18"/>
      <c r="I85" s="18"/>
      <c r="J85" s="18"/>
      <c r="K85" s="10">
        <v>0</v>
      </c>
      <c r="L85" s="77">
        <v>14800</v>
      </c>
      <c r="M85" s="69">
        <v>14800</v>
      </c>
      <c r="N85" s="89">
        <f t="shared" si="15"/>
        <v>100</v>
      </c>
      <c r="O85" s="89">
        <v>0</v>
      </c>
      <c r="P85" s="93"/>
    </row>
    <row r="86" spans="1:23" ht="89.25" customHeight="1" outlineLevel="1" x14ac:dyDescent="0.2">
      <c r="A86" s="33" t="s">
        <v>248</v>
      </c>
      <c r="B86" s="34" t="s">
        <v>37</v>
      </c>
      <c r="C86" s="16" t="s">
        <v>68</v>
      </c>
      <c r="D86" s="16" t="s">
        <v>38</v>
      </c>
      <c r="E86" s="18"/>
      <c r="F86" s="18"/>
      <c r="G86" s="18"/>
      <c r="H86" s="18"/>
      <c r="I86" s="18"/>
      <c r="J86" s="18"/>
      <c r="K86" s="47">
        <f>K87+K89+K95</f>
        <v>11145976.029999999</v>
      </c>
      <c r="L86" s="47">
        <f t="shared" ref="L86:M86" si="19">L87+L89+L95</f>
        <v>13865832.48</v>
      </c>
      <c r="M86" s="47">
        <f t="shared" si="19"/>
        <v>13563908.129999999</v>
      </c>
      <c r="N86" s="89">
        <f t="shared" si="15"/>
        <v>97.822529945926462</v>
      </c>
      <c r="O86" s="89">
        <f t="shared" si="16"/>
        <v>121.69331867834639</v>
      </c>
      <c r="P86" s="23" t="s">
        <v>553</v>
      </c>
    </row>
    <row r="87" spans="1:23" ht="27.75" customHeight="1" outlineLevel="1" x14ac:dyDescent="0.2">
      <c r="A87" s="20" t="s">
        <v>378</v>
      </c>
      <c r="B87" s="42" t="s">
        <v>89</v>
      </c>
      <c r="C87" s="22"/>
      <c r="D87" s="22" t="s">
        <v>90</v>
      </c>
      <c r="E87" s="18"/>
      <c r="F87" s="18"/>
      <c r="G87" s="18"/>
      <c r="H87" s="18"/>
      <c r="I87" s="18"/>
      <c r="J87" s="18"/>
      <c r="K87" s="76">
        <f>K88</f>
        <v>10961275</v>
      </c>
      <c r="L87" s="76">
        <f>L88</f>
        <v>12782614</v>
      </c>
      <c r="M87" s="12">
        <f>M88</f>
        <v>12480729.34</v>
      </c>
      <c r="N87" s="89">
        <f t="shared" si="15"/>
        <v>97.638318265731868</v>
      </c>
      <c r="O87" s="89">
        <f t="shared" si="16"/>
        <v>113.86202189070158</v>
      </c>
      <c r="P87" s="93"/>
    </row>
    <row r="88" spans="1:23" ht="27.75" customHeight="1" outlineLevel="1" x14ac:dyDescent="0.2">
      <c r="A88" s="33"/>
      <c r="B88" s="34" t="s">
        <v>39</v>
      </c>
      <c r="C88" s="16" t="s">
        <v>68</v>
      </c>
      <c r="D88" s="16" t="s">
        <v>40</v>
      </c>
      <c r="E88" s="18"/>
      <c r="F88" s="18"/>
      <c r="G88" s="18"/>
      <c r="H88" s="18"/>
      <c r="I88" s="18"/>
      <c r="J88" s="18"/>
      <c r="K88" s="10">
        <v>10961275</v>
      </c>
      <c r="L88" s="47">
        <v>12782614</v>
      </c>
      <c r="M88" s="69">
        <v>12480729.34</v>
      </c>
      <c r="N88" s="89">
        <f t="shared" si="15"/>
        <v>97.638318265731868</v>
      </c>
      <c r="O88" s="89">
        <f t="shared" si="16"/>
        <v>113.86202189070158</v>
      </c>
      <c r="P88" s="93"/>
    </row>
    <row r="89" spans="1:23" ht="27.75" customHeight="1" outlineLevel="1" x14ac:dyDescent="0.2">
      <c r="A89" s="20" t="s">
        <v>379</v>
      </c>
      <c r="B89" s="21" t="s">
        <v>145</v>
      </c>
      <c r="C89" s="22"/>
      <c r="D89" s="22" t="s">
        <v>146</v>
      </c>
      <c r="E89" s="44"/>
      <c r="F89" s="44"/>
      <c r="G89" s="44"/>
      <c r="H89" s="44"/>
      <c r="I89" s="44"/>
      <c r="J89" s="44"/>
      <c r="K89" s="76">
        <f>K90+K91+K92+K93+K94</f>
        <v>184701.03</v>
      </c>
      <c r="L89" s="76">
        <f t="shared" ref="L89:M89" si="20">L90+L91+L92+L93+L94</f>
        <v>1053468.48</v>
      </c>
      <c r="M89" s="76">
        <f t="shared" si="20"/>
        <v>1053428.79</v>
      </c>
      <c r="N89" s="89">
        <f t="shared" si="15"/>
        <v>99.996232445416879</v>
      </c>
      <c r="O89" s="89">
        <f t="shared" si="16"/>
        <v>570.34267215510386</v>
      </c>
      <c r="P89" s="93"/>
    </row>
    <row r="90" spans="1:23" ht="27.75" customHeight="1" outlineLevel="1" x14ac:dyDescent="0.2">
      <c r="A90" s="20"/>
      <c r="B90" s="34" t="s">
        <v>216</v>
      </c>
      <c r="C90" s="16" t="s">
        <v>68</v>
      </c>
      <c r="D90" s="16" t="s">
        <v>227</v>
      </c>
      <c r="E90" s="24"/>
      <c r="F90" s="24"/>
      <c r="G90" s="24"/>
      <c r="H90" s="24"/>
      <c r="I90" s="24"/>
      <c r="J90" s="24"/>
      <c r="K90" s="10">
        <v>11500</v>
      </c>
      <c r="L90" s="47">
        <v>70395</v>
      </c>
      <c r="M90" s="69">
        <v>70395</v>
      </c>
      <c r="N90" s="89">
        <f t="shared" si="15"/>
        <v>100</v>
      </c>
      <c r="O90" s="89">
        <f t="shared" si="16"/>
        <v>612.13043478260875</v>
      </c>
      <c r="P90" s="93"/>
    </row>
    <row r="91" spans="1:23" ht="27.75" customHeight="1" outlineLevel="1" x14ac:dyDescent="0.2">
      <c r="A91" s="20"/>
      <c r="B91" s="34" t="s">
        <v>226</v>
      </c>
      <c r="C91" s="16" t="s">
        <v>68</v>
      </c>
      <c r="D91" s="16" t="s">
        <v>228</v>
      </c>
      <c r="E91" s="24"/>
      <c r="F91" s="24"/>
      <c r="G91" s="24"/>
      <c r="H91" s="24"/>
      <c r="I91" s="24"/>
      <c r="J91" s="24"/>
      <c r="K91" s="10">
        <v>0</v>
      </c>
      <c r="L91" s="47">
        <v>255000</v>
      </c>
      <c r="M91" s="69">
        <v>255000</v>
      </c>
      <c r="N91" s="89">
        <f t="shared" si="15"/>
        <v>100</v>
      </c>
      <c r="O91" s="89">
        <v>0</v>
      </c>
      <c r="P91" s="93"/>
    </row>
    <row r="92" spans="1:23" ht="27.75" customHeight="1" outlineLevel="1" x14ac:dyDescent="0.2">
      <c r="A92" s="20"/>
      <c r="B92" s="34" t="s">
        <v>297</v>
      </c>
      <c r="C92" s="16" t="s">
        <v>68</v>
      </c>
      <c r="D92" s="16" t="s">
        <v>225</v>
      </c>
      <c r="E92" s="44"/>
      <c r="F92" s="44"/>
      <c r="G92" s="44"/>
      <c r="H92" s="44"/>
      <c r="I92" s="44"/>
      <c r="J92" s="44"/>
      <c r="K92" s="10">
        <v>0</v>
      </c>
      <c r="L92" s="47">
        <v>554872.44999999995</v>
      </c>
      <c r="M92" s="69">
        <v>554832.76</v>
      </c>
      <c r="N92" s="89">
        <f t="shared" si="15"/>
        <v>99.992847004748569</v>
      </c>
      <c r="O92" s="89">
        <v>0</v>
      </c>
      <c r="P92" s="93"/>
    </row>
    <row r="93" spans="1:23" ht="40.5" customHeight="1" outlineLevel="1" x14ac:dyDescent="0.2">
      <c r="A93" s="20"/>
      <c r="B93" s="23" t="s">
        <v>486</v>
      </c>
      <c r="C93" s="16" t="s">
        <v>68</v>
      </c>
      <c r="D93" s="16" t="s">
        <v>484</v>
      </c>
      <c r="E93" s="44"/>
      <c r="F93" s="44"/>
      <c r="G93" s="44"/>
      <c r="H93" s="44"/>
      <c r="I93" s="44"/>
      <c r="J93" s="44"/>
      <c r="K93" s="10">
        <v>168005</v>
      </c>
      <c r="L93" s="47">
        <v>168005</v>
      </c>
      <c r="M93" s="69">
        <v>168005</v>
      </c>
      <c r="N93" s="89">
        <f t="shared" si="15"/>
        <v>100</v>
      </c>
      <c r="O93" s="89">
        <f t="shared" si="16"/>
        <v>100</v>
      </c>
      <c r="P93" s="93"/>
    </row>
    <row r="94" spans="1:23" ht="40.5" customHeight="1" outlineLevel="1" x14ac:dyDescent="0.2">
      <c r="A94" s="20"/>
      <c r="B94" s="23" t="s">
        <v>487</v>
      </c>
      <c r="C94" s="16" t="s">
        <v>68</v>
      </c>
      <c r="D94" s="16" t="s">
        <v>485</v>
      </c>
      <c r="E94" s="44"/>
      <c r="F94" s="44"/>
      <c r="G94" s="44"/>
      <c r="H94" s="44"/>
      <c r="I94" s="44"/>
      <c r="J94" s="44"/>
      <c r="K94" s="47">
        <v>5196.03</v>
      </c>
      <c r="L94" s="47">
        <v>5196.03</v>
      </c>
      <c r="M94" s="69">
        <v>5196.03</v>
      </c>
      <c r="N94" s="89">
        <f t="shared" ref="N94" si="21">M94/L94*100</f>
        <v>100</v>
      </c>
      <c r="O94" s="89">
        <f t="shared" si="16"/>
        <v>100</v>
      </c>
      <c r="P94" s="93"/>
    </row>
    <row r="95" spans="1:23" ht="27.75" customHeight="1" outlineLevel="1" x14ac:dyDescent="0.2">
      <c r="A95" s="20" t="s">
        <v>380</v>
      </c>
      <c r="B95" s="21" t="s">
        <v>229</v>
      </c>
      <c r="C95" s="22"/>
      <c r="D95" s="22" t="s">
        <v>230</v>
      </c>
      <c r="E95" s="24"/>
      <c r="F95" s="24"/>
      <c r="G95" s="24"/>
      <c r="H95" s="24"/>
      <c r="I95" s="24"/>
      <c r="J95" s="24"/>
      <c r="K95" s="76">
        <f>K96</f>
        <v>0</v>
      </c>
      <c r="L95" s="76">
        <f>L96</f>
        <v>29750</v>
      </c>
      <c r="M95" s="12">
        <f>M96</f>
        <v>29750</v>
      </c>
      <c r="N95" s="89">
        <f t="shared" si="15"/>
        <v>100</v>
      </c>
      <c r="O95" s="89">
        <v>0</v>
      </c>
      <c r="P95" s="93"/>
      <c r="T95" s="106"/>
      <c r="U95" s="106"/>
      <c r="V95" s="106"/>
      <c r="W95" s="106"/>
    </row>
    <row r="96" spans="1:23" ht="27.75" customHeight="1" outlineLevel="1" x14ac:dyDescent="0.2">
      <c r="A96" s="33"/>
      <c r="B96" s="34" t="s">
        <v>231</v>
      </c>
      <c r="C96" s="16" t="s">
        <v>68</v>
      </c>
      <c r="D96" s="16" t="s">
        <v>232</v>
      </c>
      <c r="E96" s="24"/>
      <c r="F96" s="24"/>
      <c r="G96" s="24"/>
      <c r="H96" s="24"/>
      <c r="I96" s="24"/>
      <c r="J96" s="24"/>
      <c r="K96" s="10">
        <v>0</v>
      </c>
      <c r="L96" s="47">
        <v>29750</v>
      </c>
      <c r="M96" s="69">
        <v>29750</v>
      </c>
      <c r="N96" s="89">
        <f t="shared" si="15"/>
        <v>100</v>
      </c>
      <c r="O96" s="89">
        <v>0</v>
      </c>
      <c r="P96" s="93"/>
    </row>
    <row r="97" spans="1:16" ht="27.75" customHeight="1" outlineLevel="1" x14ac:dyDescent="0.2">
      <c r="A97" s="33" t="s">
        <v>381</v>
      </c>
      <c r="B97" s="34" t="s">
        <v>233</v>
      </c>
      <c r="C97" s="16"/>
      <c r="D97" s="16" t="s">
        <v>234</v>
      </c>
      <c r="E97" s="24"/>
      <c r="F97" s="24"/>
      <c r="G97" s="24"/>
      <c r="H97" s="24"/>
      <c r="I97" s="24"/>
      <c r="J97" s="24"/>
      <c r="K97" s="47">
        <f>K98</f>
        <v>0</v>
      </c>
      <c r="L97" s="47">
        <f>L98</f>
        <v>159537.5</v>
      </c>
      <c r="M97" s="10">
        <f>M98</f>
        <v>148361.04</v>
      </c>
      <c r="N97" s="89">
        <f t="shared" si="15"/>
        <v>92.994462117057125</v>
      </c>
      <c r="O97" s="89">
        <v>0</v>
      </c>
      <c r="P97" s="118" t="s">
        <v>554</v>
      </c>
    </row>
    <row r="98" spans="1:16" ht="40.5" customHeight="1" outlineLevel="1" x14ac:dyDescent="0.2">
      <c r="A98" s="20" t="s">
        <v>382</v>
      </c>
      <c r="B98" s="21" t="s">
        <v>235</v>
      </c>
      <c r="C98" s="22"/>
      <c r="D98" s="22" t="s">
        <v>236</v>
      </c>
      <c r="E98" s="24"/>
      <c r="F98" s="24"/>
      <c r="G98" s="24"/>
      <c r="H98" s="24"/>
      <c r="I98" s="24"/>
      <c r="J98" s="24"/>
      <c r="K98" s="76">
        <f>K99</f>
        <v>0</v>
      </c>
      <c r="L98" s="76">
        <f t="shared" ref="L98:M98" si="22">L99</f>
        <v>159537.5</v>
      </c>
      <c r="M98" s="76">
        <f t="shared" si="22"/>
        <v>148361.04</v>
      </c>
      <c r="N98" s="89">
        <f t="shared" si="15"/>
        <v>92.994462117057125</v>
      </c>
      <c r="O98" s="89">
        <v>0</v>
      </c>
      <c r="P98" s="119"/>
    </row>
    <row r="99" spans="1:16" ht="27.75" customHeight="1" outlineLevel="1" x14ac:dyDescent="0.2">
      <c r="A99" s="33"/>
      <c r="B99" s="34" t="s">
        <v>237</v>
      </c>
      <c r="C99" s="16" t="s">
        <v>68</v>
      </c>
      <c r="D99" s="16" t="s">
        <v>238</v>
      </c>
      <c r="E99" s="24"/>
      <c r="F99" s="24"/>
      <c r="G99" s="24"/>
      <c r="H99" s="24"/>
      <c r="I99" s="24"/>
      <c r="J99" s="24"/>
      <c r="K99" s="10">
        <v>0</v>
      </c>
      <c r="L99" s="77">
        <v>159537.5</v>
      </c>
      <c r="M99" s="69">
        <v>148361.04</v>
      </c>
      <c r="N99" s="89">
        <f t="shared" si="15"/>
        <v>92.994462117057125</v>
      </c>
      <c r="O99" s="89">
        <v>0</v>
      </c>
      <c r="P99" s="93"/>
    </row>
    <row r="100" spans="1:16" ht="27.75" customHeight="1" outlineLevel="1" x14ac:dyDescent="0.2">
      <c r="A100" s="33" t="s">
        <v>383</v>
      </c>
      <c r="B100" s="34" t="s">
        <v>239</v>
      </c>
      <c r="C100" s="16"/>
      <c r="D100" s="16" t="s">
        <v>240</v>
      </c>
      <c r="E100" s="24"/>
      <c r="F100" s="24"/>
      <c r="G100" s="24"/>
      <c r="H100" s="24"/>
      <c r="I100" s="24"/>
      <c r="J100" s="24"/>
      <c r="K100" s="77">
        <f t="shared" ref="K100:M101" si="23">K101</f>
        <v>0</v>
      </c>
      <c r="L100" s="77">
        <f t="shared" si="23"/>
        <v>32000</v>
      </c>
      <c r="M100" s="10">
        <f t="shared" si="23"/>
        <v>32000</v>
      </c>
      <c r="N100" s="89">
        <f t="shared" si="15"/>
        <v>100</v>
      </c>
      <c r="O100" s="89">
        <v>0</v>
      </c>
      <c r="P100" s="93"/>
    </row>
    <row r="101" spans="1:16" ht="57" customHeight="1" outlineLevel="1" x14ac:dyDescent="0.2">
      <c r="A101" s="20" t="s">
        <v>428</v>
      </c>
      <c r="B101" s="21" t="s">
        <v>241</v>
      </c>
      <c r="C101" s="22"/>
      <c r="D101" s="22" t="s">
        <v>242</v>
      </c>
      <c r="E101" s="24"/>
      <c r="F101" s="24"/>
      <c r="G101" s="24"/>
      <c r="H101" s="24"/>
      <c r="I101" s="24"/>
      <c r="J101" s="24"/>
      <c r="K101" s="78">
        <f t="shared" si="23"/>
        <v>0</v>
      </c>
      <c r="L101" s="78">
        <f t="shared" si="23"/>
        <v>32000</v>
      </c>
      <c r="M101" s="12">
        <f t="shared" si="23"/>
        <v>32000</v>
      </c>
      <c r="N101" s="89">
        <f t="shared" si="15"/>
        <v>100</v>
      </c>
      <c r="O101" s="89">
        <v>0</v>
      </c>
      <c r="P101" s="93"/>
    </row>
    <row r="102" spans="1:16" ht="27.75" customHeight="1" outlineLevel="1" x14ac:dyDescent="0.2">
      <c r="A102" s="33"/>
      <c r="B102" s="23" t="s">
        <v>243</v>
      </c>
      <c r="C102" s="16" t="s">
        <v>68</v>
      </c>
      <c r="D102" s="16" t="s">
        <v>244</v>
      </c>
      <c r="E102" s="24"/>
      <c r="F102" s="24"/>
      <c r="G102" s="24"/>
      <c r="H102" s="24"/>
      <c r="I102" s="24"/>
      <c r="J102" s="24"/>
      <c r="K102" s="10">
        <v>0</v>
      </c>
      <c r="L102" s="77">
        <v>32000</v>
      </c>
      <c r="M102" s="69">
        <v>32000</v>
      </c>
      <c r="N102" s="89">
        <f t="shared" si="15"/>
        <v>100</v>
      </c>
      <c r="O102" s="89">
        <v>0</v>
      </c>
      <c r="P102" s="93"/>
    </row>
    <row r="103" spans="1:16" ht="34.5" customHeight="1" x14ac:dyDescent="0.2">
      <c r="A103" s="33" t="s">
        <v>429</v>
      </c>
      <c r="B103" s="34" t="s">
        <v>56</v>
      </c>
      <c r="C103" s="16"/>
      <c r="D103" s="16" t="s">
        <v>57</v>
      </c>
      <c r="K103" s="77">
        <f>K104+K107</f>
        <v>15553355.460000001</v>
      </c>
      <c r="L103" s="77">
        <f>L104+L107</f>
        <v>15470993.24</v>
      </c>
      <c r="M103" s="10">
        <f>M104+M107</f>
        <v>14896447.66</v>
      </c>
      <c r="N103" s="89">
        <f t="shared" si="15"/>
        <v>96.286304498443428</v>
      </c>
      <c r="O103" s="89">
        <f t="shared" si="16"/>
        <v>95.77642392543892</v>
      </c>
      <c r="P103" s="93"/>
    </row>
    <row r="104" spans="1:16" ht="58.5" customHeight="1" x14ac:dyDescent="0.2">
      <c r="A104" s="20" t="s">
        <v>430</v>
      </c>
      <c r="B104" s="21" t="s">
        <v>91</v>
      </c>
      <c r="C104" s="22"/>
      <c r="D104" s="22" t="s">
        <v>147</v>
      </c>
      <c r="K104" s="78">
        <f>K105+K106</f>
        <v>13786355.460000001</v>
      </c>
      <c r="L104" s="78">
        <f>L105+L106</f>
        <v>13548852.24</v>
      </c>
      <c r="M104" s="12">
        <f>M105+M106</f>
        <v>12974306.66</v>
      </c>
      <c r="N104" s="89">
        <f t="shared" si="15"/>
        <v>95.759452019826583</v>
      </c>
      <c r="O104" s="89">
        <f t="shared" si="16"/>
        <v>94.109764525105305</v>
      </c>
      <c r="P104" s="23" t="s">
        <v>555</v>
      </c>
    </row>
    <row r="105" spans="1:16" ht="35.25" customHeight="1" x14ac:dyDescent="0.2">
      <c r="A105" s="45"/>
      <c r="B105" s="34" t="s">
        <v>1</v>
      </c>
      <c r="C105" s="16" t="s">
        <v>66</v>
      </c>
      <c r="D105" s="16" t="s">
        <v>43</v>
      </c>
      <c r="K105" s="69">
        <v>2398170</v>
      </c>
      <c r="L105" s="77">
        <v>2615653.2200000002</v>
      </c>
      <c r="M105" s="69">
        <v>2204548.37</v>
      </c>
      <c r="N105" s="89">
        <f t="shared" si="15"/>
        <v>84.282899321034606</v>
      </c>
      <c r="O105" s="89">
        <f t="shared" si="16"/>
        <v>91.926275868683206</v>
      </c>
      <c r="P105" s="93"/>
    </row>
    <row r="106" spans="1:16" ht="33" customHeight="1" x14ac:dyDescent="0.2">
      <c r="A106" s="45"/>
      <c r="B106" s="34" t="s">
        <v>7</v>
      </c>
      <c r="C106" s="16" t="s">
        <v>68</v>
      </c>
      <c r="D106" s="16" t="s">
        <v>44</v>
      </c>
      <c r="K106" s="69">
        <v>11388185.460000001</v>
      </c>
      <c r="L106" s="47">
        <v>10933199.02</v>
      </c>
      <c r="M106" s="69">
        <v>10769758.289999999</v>
      </c>
      <c r="N106" s="89">
        <f t="shared" si="15"/>
        <v>98.505096909870389</v>
      </c>
      <c r="O106" s="89">
        <f t="shared" si="16"/>
        <v>94.569572368028489</v>
      </c>
      <c r="P106" s="93"/>
    </row>
    <row r="107" spans="1:16" ht="93" customHeight="1" x14ac:dyDescent="0.2">
      <c r="A107" s="20" t="s">
        <v>431</v>
      </c>
      <c r="B107" s="21" t="s">
        <v>113</v>
      </c>
      <c r="C107" s="22"/>
      <c r="D107" s="22" t="s">
        <v>115</v>
      </c>
      <c r="K107" s="76">
        <f>K108</f>
        <v>1767000</v>
      </c>
      <c r="L107" s="76">
        <f>L108</f>
        <v>1922141</v>
      </c>
      <c r="M107" s="12">
        <f>M108</f>
        <v>1922141</v>
      </c>
      <c r="N107" s="89">
        <f t="shared" si="15"/>
        <v>100</v>
      </c>
      <c r="O107" s="89">
        <f t="shared" si="16"/>
        <v>108.77990945104696</v>
      </c>
      <c r="P107" s="23" t="s">
        <v>556</v>
      </c>
    </row>
    <row r="108" spans="1:16" ht="33" customHeight="1" x14ac:dyDescent="0.2">
      <c r="A108" s="45"/>
      <c r="B108" s="34" t="s">
        <v>114</v>
      </c>
      <c r="C108" s="16" t="s">
        <v>68</v>
      </c>
      <c r="D108" s="16" t="s">
        <v>65</v>
      </c>
      <c r="K108" s="69">
        <v>1767000</v>
      </c>
      <c r="L108" s="47">
        <v>1922141</v>
      </c>
      <c r="M108" s="69">
        <v>1922141</v>
      </c>
      <c r="N108" s="89">
        <f t="shared" si="15"/>
        <v>100</v>
      </c>
      <c r="O108" s="89">
        <f t="shared" si="16"/>
        <v>108.77990945104696</v>
      </c>
      <c r="P108" s="93"/>
    </row>
    <row r="109" spans="1:16" ht="99.75" customHeight="1" outlineLevel="1" x14ac:dyDescent="0.2">
      <c r="A109" s="14" t="s">
        <v>178</v>
      </c>
      <c r="B109" s="40" t="s">
        <v>148</v>
      </c>
      <c r="C109" s="17"/>
      <c r="D109" s="17" t="s">
        <v>12</v>
      </c>
      <c r="E109" s="18"/>
      <c r="F109" s="18"/>
      <c r="G109" s="18"/>
      <c r="H109" s="18"/>
      <c r="I109" s="18"/>
      <c r="J109" s="18"/>
      <c r="K109" s="75">
        <f>K110+K122+K140+K156+K153</f>
        <v>464282171.5</v>
      </c>
      <c r="L109" s="75">
        <f>L110+L122+L140+L156+L153</f>
        <v>481776472.27999997</v>
      </c>
      <c r="M109" s="37">
        <f>M110+M122+M140+M156+M153</f>
        <v>475443078.40000004</v>
      </c>
      <c r="N109" s="89">
        <f t="shared" si="15"/>
        <v>98.685408224684096</v>
      </c>
      <c r="O109" s="89">
        <f t="shared" si="16"/>
        <v>102.403905983282</v>
      </c>
      <c r="P109" s="23" t="s">
        <v>557</v>
      </c>
    </row>
    <row r="110" spans="1:16" ht="24" customHeight="1" outlineLevel="1" x14ac:dyDescent="0.2">
      <c r="A110" s="33" t="s">
        <v>92</v>
      </c>
      <c r="B110" s="41" t="s">
        <v>13</v>
      </c>
      <c r="C110" s="16"/>
      <c r="D110" s="16" t="s">
        <v>14</v>
      </c>
      <c r="E110" s="18"/>
      <c r="F110" s="18"/>
      <c r="G110" s="18"/>
      <c r="H110" s="18"/>
      <c r="I110" s="18"/>
      <c r="J110" s="18"/>
      <c r="K110" s="47">
        <f>K111+K114+K116+K120</f>
        <v>127761878</v>
      </c>
      <c r="L110" s="47">
        <f>L111+L114+L116+L120</f>
        <v>107267548.16999999</v>
      </c>
      <c r="M110" s="10">
        <f>M111+M114+M116+M120</f>
        <v>107267547.69</v>
      </c>
      <c r="N110" s="89">
        <f t="shared" si="15"/>
        <v>99.999999552520777</v>
      </c>
      <c r="O110" s="89">
        <f t="shared" si="16"/>
        <v>83.958962852753302</v>
      </c>
      <c r="P110" s="93"/>
    </row>
    <row r="111" spans="1:16" ht="37.5" customHeight="1" outlineLevel="1" x14ac:dyDescent="0.2">
      <c r="A111" s="20" t="s">
        <v>351</v>
      </c>
      <c r="B111" s="42" t="s">
        <v>93</v>
      </c>
      <c r="C111" s="22"/>
      <c r="D111" s="22" t="s">
        <v>94</v>
      </c>
      <c r="E111" s="18"/>
      <c r="F111" s="18"/>
      <c r="G111" s="18"/>
      <c r="H111" s="18"/>
      <c r="I111" s="18"/>
      <c r="J111" s="18"/>
      <c r="K111" s="76">
        <f>K113+K112</f>
        <v>125274438</v>
      </c>
      <c r="L111" s="76">
        <f>L113+L112</f>
        <v>98192256.129999995</v>
      </c>
      <c r="M111" s="12">
        <f>M113+M112</f>
        <v>98192256.129999995</v>
      </c>
      <c r="N111" s="89">
        <f t="shared" si="15"/>
        <v>100</v>
      </c>
      <c r="O111" s="89">
        <f t="shared" si="16"/>
        <v>78.381717529636802</v>
      </c>
      <c r="P111" s="23"/>
    </row>
    <row r="112" spans="1:16" ht="35.85" customHeight="1" outlineLevel="1" x14ac:dyDescent="0.2">
      <c r="A112" s="43"/>
      <c r="B112" s="41" t="s">
        <v>16</v>
      </c>
      <c r="C112" s="16" t="s">
        <v>67</v>
      </c>
      <c r="D112" s="16" t="s">
        <v>17</v>
      </c>
      <c r="E112" s="18"/>
      <c r="F112" s="18"/>
      <c r="G112" s="18"/>
      <c r="H112" s="18"/>
      <c r="I112" s="18"/>
      <c r="J112" s="18"/>
      <c r="K112" s="10">
        <v>41687340</v>
      </c>
      <c r="L112" s="47">
        <v>43738812.130000003</v>
      </c>
      <c r="M112" s="69">
        <v>43738812.130000003</v>
      </c>
      <c r="N112" s="89">
        <f t="shared" si="15"/>
        <v>100</v>
      </c>
      <c r="O112" s="89">
        <f t="shared" si="16"/>
        <v>104.92109146325959</v>
      </c>
      <c r="P112" s="93"/>
    </row>
    <row r="113" spans="1:16" ht="45.75" customHeight="1" outlineLevel="1" x14ac:dyDescent="0.2">
      <c r="A113" s="43"/>
      <c r="B113" s="41" t="s">
        <v>2</v>
      </c>
      <c r="C113" s="16" t="s">
        <v>67</v>
      </c>
      <c r="D113" s="16" t="s">
        <v>15</v>
      </c>
      <c r="E113" s="18"/>
      <c r="F113" s="18"/>
      <c r="G113" s="18"/>
      <c r="H113" s="18"/>
      <c r="I113" s="18"/>
      <c r="J113" s="18"/>
      <c r="K113" s="10">
        <v>83587098</v>
      </c>
      <c r="L113" s="47">
        <v>54453444</v>
      </c>
      <c r="M113" s="69">
        <v>54453444</v>
      </c>
      <c r="N113" s="89">
        <f t="shared" si="15"/>
        <v>100</v>
      </c>
      <c r="O113" s="89">
        <f t="shared" si="16"/>
        <v>65.145752517930461</v>
      </c>
      <c r="P113" s="93"/>
    </row>
    <row r="114" spans="1:16" ht="30" customHeight="1" outlineLevel="1" x14ac:dyDescent="0.2">
      <c r="A114" s="20" t="s">
        <v>432</v>
      </c>
      <c r="B114" s="42" t="s">
        <v>95</v>
      </c>
      <c r="C114" s="22"/>
      <c r="D114" s="22" t="s">
        <v>96</v>
      </c>
      <c r="E114" s="18"/>
      <c r="F114" s="18"/>
      <c r="G114" s="18"/>
      <c r="H114" s="18"/>
      <c r="I114" s="18"/>
      <c r="J114" s="18"/>
      <c r="K114" s="76">
        <f>K115</f>
        <v>2487440</v>
      </c>
      <c r="L114" s="76">
        <f>L115</f>
        <v>2195091.35</v>
      </c>
      <c r="M114" s="12">
        <f>M115</f>
        <v>2195091.35</v>
      </c>
      <c r="N114" s="89">
        <f t="shared" si="15"/>
        <v>100</v>
      </c>
      <c r="O114" s="89">
        <f t="shared" si="16"/>
        <v>88.247006962982027</v>
      </c>
      <c r="P114" s="93"/>
    </row>
    <row r="115" spans="1:16" ht="24" customHeight="1" outlineLevel="1" x14ac:dyDescent="0.2">
      <c r="A115" s="43"/>
      <c r="B115" s="41" t="s">
        <v>55</v>
      </c>
      <c r="C115" s="16" t="s">
        <v>67</v>
      </c>
      <c r="D115" s="16" t="s">
        <v>19</v>
      </c>
      <c r="E115" s="18"/>
      <c r="F115" s="18"/>
      <c r="G115" s="18"/>
      <c r="H115" s="18"/>
      <c r="I115" s="18"/>
      <c r="J115" s="18"/>
      <c r="K115" s="10">
        <v>2487440</v>
      </c>
      <c r="L115" s="47">
        <v>2195091.35</v>
      </c>
      <c r="M115" s="69">
        <v>2195091.35</v>
      </c>
      <c r="N115" s="89">
        <f t="shared" si="15"/>
        <v>100</v>
      </c>
      <c r="O115" s="89">
        <f t="shared" si="16"/>
        <v>88.247006962982027</v>
      </c>
      <c r="P115" s="93"/>
    </row>
    <row r="116" spans="1:16" ht="29.25" customHeight="1" outlineLevel="1" x14ac:dyDescent="0.2">
      <c r="A116" s="46" t="s">
        <v>433</v>
      </c>
      <c r="B116" s="42" t="s">
        <v>150</v>
      </c>
      <c r="C116" s="22"/>
      <c r="D116" s="22" t="s">
        <v>149</v>
      </c>
      <c r="E116" s="32"/>
      <c r="F116" s="32"/>
      <c r="G116" s="32"/>
      <c r="H116" s="32"/>
      <c r="I116" s="32"/>
      <c r="J116" s="32"/>
      <c r="K116" s="76">
        <f>K117+K118+K119</f>
        <v>0</v>
      </c>
      <c r="L116" s="76">
        <f t="shared" ref="L116:M116" si="24">L117+L118+L119</f>
        <v>4859100.17</v>
      </c>
      <c r="M116" s="76">
        <f t="shared" si="24"/>
        <v>4859100.17</v>
      </c>
      <c r="N116" s="89">
        <f t="shared" si="15"/>
        <v>100</v>
      </c>
      <c r="O116" s="89">
        <v>0</v>
      </c>
      <c r="P116" s="93"/>
    </row>
    <row r="117" spans="1:16" ht="29.25" customHeight="1" outlineLevel="1" x14ac:dyDescent="0.2">
      <c r="A117" s="46"/>
      <c r="B117" s="34" t="s">
        <v>249</v>
      </c>
      <c r="C117" s="16" t="s">
        <v>67</v>
      </c>
      <c r="D117" s="16" t="s">
        <v>250</v>
      </c>
      <c r="E117" s="32"/>
      <c r="F117" s="32"/>
      <c r="G117" s="32"/>
      <c r="H117" s="32"/>
      <c r="I117" s="32"/>
      <c r="J117" s="32"/>
      <c r="K117" s="10">
        <v>0</v>
      </c>
      <c r="L117" s="47">
        <v>2069240.17</v>
      </c>
      <c r="M117" s="69">
        <v>2069240.17</v>
      </c>
      <c r="N117" s="89">
        <f t="shared" si="15"/>
        <v>100</v>
      </c>
      <c r="O117" s="89">
        <v>0</v>
      </c>
      <c r="P117" s="93"/>
    </row>
    <row r="118" spans="1:16" ht="46.5" customHeight="1" outlineLevel="1" x14ac:dyDescent="0.2">
      <c r="A118" s="46"/>
      <c r="B118" s="34" t="s">
        <v>490</v>
      </c>
      <c r="C118" s="16" t="s">
        <v>67</v>
      </c>
      <c r="D118" s="101" t="s">
        <v>488</v>
      </c>
      <c r="E118" s="32"/>
      <c r="F118" s="32"/>
      <c r="G118" s="32"/>
      <c r="H118" s="32"/>
      <c r="I118" s="32"/>
      <c r="J118" s="32"/>
      <c r="K118" s="47">
        <v>0</v>
      </c>
      <c r="L118" s="47">
        <v>2706164.2</v>
      </c>
      <c r="M118" s="69">
        <v>2706164.2</v>
      </c>
      <c r="N118" s="89">
        <f t="shared" si="15"/>
        <v>100</v>
      </c>
      <c r="O118" s="89">
        <v>0</v>
      </c>
      <c r="P118" s="93"/>
    </row>
    <row r="119" spans="1:16" ht="46.5" customHeight="1" outlineLevel="1" x14ac:dyDescent="0.2">
      <c r="A119" s="46"/>
      <c r="B119" s="34" t="s">
        <v>491</v>
      </c>
      <c r="C119" s="16" t="s">
        <v>67</v>
      </c>
      <c r="D119" s="101" t="s">
        <v>489</v>
      </c>
      <c r="E119" s="32"/>
      <c r="F119" s="32"/>
      <c r="G119" s="32"/>
      <c r="H119" s="32"/>
      <c r="I119" s="32"/>
      <c r="J119" s="32"/>
      <c r="K119" s="47">
        <v>0</v>
      </c>
      <c r="L119" s="47">
        <v>83695.8</v>
      </c>
      <c r="M119" s="69">
        <v>83695.8</v>
      </c>
      <c r="N119" s="89">
        <f t="shared" si="15"/>
        <v>100</v>
      </c>
      <c r="O119" s="89">
        <v>0</v>
      </c>
      <c r="P119" s="93"/>
    </row>
    <row r="120" spans="1:16" ht="34.5" customHeight="1" outlineLevel="1" x14ac:dyDescent="0.2">
      <c r="A120" s="46" t="s">
        <v>434</v>
      </c>
      <c r="B120" s="42" t="s">
        <v>251</v>
      </c>
      <c r="C120" s="22"/>
      <c r="D120" s="22" t="s">
        <v>252</v>
      </c>
      <c r="E120" s="18"/>
      <c r="F120" s="18"/>
      <c r="G120" s="18"/>
      <c r="H120" s="18"/>
      <c r="I120" s="18"/>
      <c r="J120" s="18"/>
      <c r="K120" s="76">
        <f>K121</f>
        <v>0</v>
      </c>
      <c r="L120" s="76">
        <f>L121</f>
        <v>2021100.52</v>
      </c>
      <c r="M120" s="12">
        <f>M121</f>
        <v>2021100.04</v>
      </c>
      <c r="N120" s="89">
        <f t="shared" si="15"/>
        <v>99.999976250562739</v>
      </c>
      <c r="O120" s="89">
        <v>0</v>
      </c>
      <c r="P120" s="93"/>
    </row>
    <row r="121" spans="1:16" ht="26.25" customHeight="1" outlineLevel="1" x14ac:dyDescent="0.2">
      <c r="A121" s="43"/>
      <c r="B121" s="41" t="s">
        <v>231</v>
      </c>
      <c r="C121" s="16" t="s">
        <v>67</v>
      </c>
      <c r="D121" s="16" t="s">
        <v>253</v>
      </c>
      <c r="E121" s="18"/>
      <c r="F121" s="18"/>
      <c r="G121" s="18"/>
      <c r="H121" s="18"/>
      <c r="I121" s="18"/>
      <c r="J121" s="18"/>
      <c r="K121" s="10">
        <v>0</v>
      </c>
      <c r="L121" s="47">
        <v>2021100.52</v>
      </c>
      <c r="M121" s="69">
        <v>2021100.04</v>
      </c>
      <c r="N121" s="89">
        <f t="shared" si="15"/>
        <v>99.999976250562739</v>
      </c>
      <c r="O121" s="89">
        <v>0</v>
      </c>
      <c r="P121" s="93"/>
    </row>
    <row r="122" spans="1:16" ht="18.75" customHeight="1" outlineLevel="1" x14ac:dyDescent="0.2">
      <c r="A122" s="33" t="s">
        <v>352</v>
      </c>
      <c r="B122" s="41" t="s">
        <v>20</v>
      </c>
      <c r="C122" s="16"/>
      <c r="D122" s="16" t="s">
        <v>97</v>
      </c>
      <c r="E122" s="18"/>
      <c r="F122" s="18"/>
      <c r="G122" s="18"/>
      <c r="H122" s="18"/>
      <c r="I122" s="18"/>
      <c r="J122" s="18"/>
      <c r="K122" s="47">
        <f>K123+K127+K131+K136+K134+K138</f>
        <v>291575121</v>
      </c>
      <c r="L122" s="47">
        <f t="shared" ref="L122:M122" si="25">L123+L127+L131+L136+L134+L138</f>
        <v>326659495.00999999</v>
      </c>
      <c r="M122" s="47">
        <f t="shared" si="25"/>
        <v>320540042.84000003</v>
      </c>
      <c r="N122" s="89">
        <f t="shared" si="15"/>
        <v>98.126657187842454</v>
      </c>
      <c r="O122" s="89">
        <f t="shared" si="16"/>
        <v>109.9339483220175</v>
      </c>
      <c r="P122" s="93"/>
    </row>
    <row r="123" spans="1:16" ht="35.85" customHeight="1" outlineLevel="1" x14ac:dyDescent="0.2">
      <c r="A123" s="20" t="s">
        <v>353</v>
      </c>
      <c r="B123" s="42" t="s">
        <v>98</v>
      </c>
      <c r="C123" s="22"/>
      <c r="D123" s="22" t="s">
        <v>99</v>
      </c>
      <c r="E123" s="18"/>
      <c r="F123" s="18"/>
      <c r="G123" s="18"/>
      <c r="H123" s="18"/>
      <c r="I123" s="18"/>
      <c r="J123" s="18"/>
      <c r="K123" s="76">
        <f>K125+K126+K124</f>
        <v>264076751</v>
      </c>
      <c r="L123" s="76">
        <f>L125+L126+L124</f>
        <v>290997194.74000001</v>
      </c>
      <c r="M123" s="12">
        <f>M125+M126+M124</f>
        <v>288367526.74000001</v>
      </c>
      <c r="N123" s="89">
        <f t="shared" si="15"/>
        <v>99.096325309132425</v>
      </c>
      <c r="O123" s="89">
        <f t="shared" si="16"/>
        <v>109.19837723238273</v>
      </c>
      <c r="P123" s="93"/>
    </row>
    <row r="124" spans="1:16" ht="48.75" customHeight="1" outlineLevel="1" x14ac:dyDescent="0.2">
      <c r="A124" s="20"/>
      <c r="B124" s="41" t="s">
        <v>206</v>
      </c>
      <c r="C124" s="16" t="s">
        <v>67</v>
      </c>
      <c r="D124" s="16" t="s">
        <v>207</v>
      </c>
      <c r="E124" s="18"/>
      <c r="F124" s="18"/>
      <c r="G124" s="18"/>
      <c r="H124" s="18"/>
      <c r="I124" s="18"/>
      <c r="J124" s="18"/>
      <c r="K124" s="10">
        <v>15974400</v>
      </c>
      <c r="L124" s="47">
        <v>16848000</v>
      </c>
      <c r="M124" s="69">
        <v>14222832</v>
      </c>
      <c r="N124" s="89">
        <f t="shared" si="15"/>
        <v>84.418518518518511</v>
      </c>
      <c r="O124" s="89">
        <f t="shared" si="16"/>
        <v>89.03515625</v>
      </c>
      <c r="P124" s="23"/>
    </row>
    <row r="125" spans="1:16" ht="35.85" customHeight="1" outlineLevel="1" x14ac:dyDescent="0.2">
      <c r="A125" s="43"/>
      <c r="B125" s="41" t="s">
        <v>21</v>
      </c>
      <c r="C125" s="16" t="s">
        <v>67</v>
      </c>
      <c r="D125" s="16" t="s">
        <v>22</v>
      </c>
      <c r="E125" s="18"/>
      <c r="F125" s="18"/>
      <c r="G125" s="18"/>
      <c r="H125" s="18"/>
      <c r="I125" s="18"/>
      <c r="J125" s="18"/>
      <c r="K125" s="10">
        <v>81202525</v>
      </c>
      <c r="L125" s="47">
        <v>86170467.739999995</v>
      </c>
      <c r="M125" s="69">
        <v>86165967.739999995</v>
      </c>
      <c r="N125" s="89">
        <f t="shared" si="15"/>
        <v>99.994777793230071</v>
      </c>
      <c r="O125" s="89">
        <f t="shared" si="16"/>
        <v>106.11242413952029</v>
      </c>
      <c r="P125" s="93"/>
    </row>
    <row r="126" spans="1:16" ht="58.5" customHeight="1" outlineLevel="1" x14ac:dyDescent="0.2">
      <c r="A126" s="43"/>
      <c r="B126" s="41" t="s">
        <v>100</v>
      </c>
      <c r="C126" s="16" t="s">
        <v>67</v>
      </c>
      <c r="D126" s="16" t="s">
        <v>23</v>
      </c>
      <c r="E126" s="18"/>
      <c r="F126" s="18"/>
      <c r="G126" s="18"/>
      <c r="H126" s="18"/>
      <c r="I126" s="18"/>
      <c r="J126" s="18"/>
      <c r="K126" s="10">
        <v>166899826</v>
      </c>
      <c r="L126" s="47">
        <v>187978727</v>
      </c>
      <c r="M126" s="69">
        <v>187978727</v>
      </c>
      <c r="N126" s="89">
        <f t="shared" si="15"/>
        <v>100</v>
      </c>
      <c r="O126" s="89">
        <f t="shared" si="16"/>
        <v>112.62967224423591</v>
      </c>
      <c r="P126" s="93"/>
    </row>
    <row r="127" spans="1:16" ht="33.75" customHeight="1" outlineLevel="1" x14ac:dyDescent="0.2">
      <c r="A127" s="20" t="s">
        <v>435</v>
      </c>
      <c r="B127" s="42" t="s">
        <v>101</v>
      </c>
      <c r="C127" s="22"/>
      <c r="D127" s="22" t="s">
        <v>102</v>
      </c>
      <c r="E127" s="18"/>
      <c r="F127" s="18"/>
      <c r="G127" s="18"/>
      <c r="H127" s="18"/>
      <c r="I127" s="18"/>
      <c r="J127" s="18"/>
      <c r="K127" s="76">
        <f>K128+K130+K129</f>
        <v>21593370</v>
      </c>
      <c r="L127" s="76">
        <f>L128+L130+L129</f>
        <v>23243652.649999999</v>
      </c>
      <c r="M127" s="12">
        <f>M128+M130+M129</f>
        <v>19753868.48</v>
      </c>
      <c r="N127" s="89">
        <f t="shared" si="15"/>
        <v>84.986076747279228</v>
      </c>
      <c r="O127" s="89">
        <f t="shared" si="16"/>
        <v>91.481174453084449</v>
      </c>
      <c r="P127" s="93"/>
    </row>
    <row r="128" spans="1:16" ht="23.85" customHeight="1" outlineLevel="1" x14ac:dyDescent="0.2">
      <c r="A128" s="43"/>
      <c r="B128" s="41" t="s">
        <v>18</v>
      </c>
      <c r="C128" s="16" t="s">
        <v>67</v>
      </c>
      <c r="D128" s="16" t="s">
        <v>51</v>
      </c>
      <c r="E128" s="18"/>
      <c r="F128" s="18"/>
      <c r="G128" s="18"/>
      <c r="H128" s="18"/>
      <c r="I128" s="18"/>
      <c r="J128" s="18"/>
      <c r="K128" s="10">
        <v>1586920</v>
      </c>
      <c r="L128" s="47">
        <v>2077440.65</v>
      </c>
      <c r="M128" s="69">
        <v>2077440.65</v>
      </c>
      <c r="N128" s="89">
        <f t="shared" si="15"/>
        <v>100</v>
      </c>
      <c r="O128" s="89">
        <f t="shared" si="16"/>
        <v>130.91023176971743</v>
      </c>
      <c r="P128" s="93"/>
    </row>
    <row r="129" spans="1:16" ht="35.25" customHeight="1" outlineLevel="1" x14ac:dyDescent="0.2">
      <c r="A129" s="43"/>
      <c r="B129" s="34" t="s">
        <v>254</v>
      </c>
      <c r="C129" s="16" t="s">
        <v>67</v>
      </c>
      <c r="D129" s="16" t="s">
        <v>255</v>
      </c>
      <c r="E129" s="18"/>
      <c r="F129" s="18"/>
      <c r="G129" s="18"/>
      <c r="H129" s="18"/>
      <c r="I129" s="18"/>
      <c r="J129" s="18"/>
      <c r="K129" s="10">
        <v>6452350</v>
      </c>
      <c r="L129" s="47">
        <v>6369412</v>
      </c>
      <c r="M129" s="69">
        <v>6369412</v>
      </c>
      <c r="N129" s="89">
        <f t="shared" si="15"/>
        <v>100</v>
      </c>
      <c r="O129" s="89">
        <f t="shared" si="16"/>
        <v>98.714607856052453</v>
      </c>
      <c r="P129" s="93"/>
    </row>
    <row r="130" spans="1:16" ht="56.25" customHeight="1" outlineLevel="1" x14ac:dyDescent="0.2">
      <c r="A130" s="43"/>
      <c r="B130" s="41" t="s">
        <v>208</v>
      </c>
      <c r="C130" s="16" t="s">
        <v>67</v>
      </c>
      <c r="D130" s="16" t="s">
        <v>368</v>
      </c>
      <c r="E130" s="18"/>
      <c r="F130" s="18"/>
      <c r="G130" s="18"/>
      <c r="H130" s="18"/>
      <c r="I130" s="18"/>
      <c r="J130" s="18"/>
      <c r="K130" s="47">
        <v>13554100</v>
      </c>
      <c r="L130" s="47">
        <v>14796800</v>
      </c>
      <c r="M130" s="69">
        <v>11307015.83</v>
      </c>
      <c r="N130" s="89">
        <f t="shared" si="15"/>
        <v>76.415277830341694</v>
      </c>
      <c r="O130" s="89">
        <f t="shared" si="16"/>
        <v>83.421369401140609</v>
      </c>
      <c r="P130" s="93"/>
    </row>
    <row r="131" spans="1:16" ht="27.75" customHeight="1" outlineLevel="1" x14ac:dyDescent="0.2">
      <c r="A131" s="20" t="s">
        <v>436</v>
      </c>
      <c r="B131" s="42" t="s">
        <v>151</v>
      </c>
      <c r="C131" s="22"/>
      <c r="D131" s="22" t="s">
        <v>152</v>
      </c>
      <c r="E131" s="12" t="e">
        <f>#REF!+#REF!+#REF!+#REF!</f>
        <v>#REF!</v>
      </c>
      <c r="F131" s="18"/>
      <c r="G131" s="18"/>
      <c r="H131" s="18"/>
      <c r="I131" s="18"/>
      <c r="J131" s="18"/>
      <c r="K131" s="8">
        <f>K132+K133</f>
        <v>0</v>
      </c>
      <c r="L131" s="8">
        <f t="shared" ref="L131:M131" si="26">L132+L133</f>
        <v>4628126.72</v>
      </c>
      <c r="M131" s="8">
        <f t="shared" si="26"/>
        <v>4628126.72</v>
      </c>
      <c r="N131" s="89">
        <f t="shared" si="15"/>
        <v>100</v>
      </c>
      <c r="O131" s="89">
        <v>0</v>
      </c>
      <c r="P131" s="93"/>
    </row>
    <row r="132" spans="1:16" ht="27.75" customHeight="1" outlineLevel="1" x14ac:dyDescent="0.2">
      <c r="A132" s="20"/>
      <c r="B132" s="34" t="s">
        <v>256</v>
      </c>
      <c r="C132" s="16" t="s">
        <v>67</v>
      </c>
      <c r="D132" s="16" t="s">
        <v>257</v>
      </c>
      <c r="E132" s="12"/>
      <c r="F132" s="18"/>
      <c r="G132" s="18"/>
      <c r="H132" s="18"/>
      <c r="I132" s="18"/>
      <c r="J132" s="18"/>
      <c r="K132" s="10">
        <v>0</v>
      </c>
      <c r="L132" s="9">
        <v>4311056.72</v>
      </c>
      <c r="M132" s="69">
        <v>4311056.72</v>
      </c>
      <c r="N132" s="89">
        <f t="shared" si="15"/>
        <v>100</v>
      </c>
      <c r="O132" s="89">
        <v>0</v>
      </c>
      <c r="P132" s="93"/>
    </row>
    <row r="133" spans="1:16" ht="33" customHeight="1" outlineLevel="1" x14ac:dyDescent="0.2">
      <c r="A133" s="20"/>
      <c r="B133" s="34" t="s">
        <v>331</v>
      </c>
      <c r="C133" s="16" t="s">
        <v>67</v>
      </c>
      <c r="D133" s="16" t="s">
        <v>492</v>
      </c>
      <c r="E133" s="48"/>
      <c r="F133" s="18"/>
      <c r="G133" s="18"/>
      <c r="H133" s="18"/>
      <c r="I133" s="18"/>
      <c r="J133" s="18"/>
      <c r="K133" s="11">
        <v>0</v>
      </c>
      <c r="L133" s="10">
        <v>317070</v>
      </c>
      <c r="M133" s="102">
        <v>317070</v>
      </c>
      <c r="N133" s="89">
        <f t="shared" si="15"/>
        <v>100</v>
      </c>
      <c r="O133" s="89">
        <v>0</v>
      </c>
      <c r="P133" s="93"/>
    </row>
    <row r="134" spans="1:16" ht="30" customHeight="1" outlineLevel="1" x14ac:dyDescent="0.2">
      <c r="A134" s="20" t="s">
        <v>526</v>
      </c>
      <c r="B134" s="42" t="s">
        <v>258</v>
      </c>
      <c r="C134" s="22" t="s">
        <v>67</v>
      </c>
      <c r="D134" s="22" t="s">
        <v>259</v>
      </c>
      <c r="E134" s="50"/>
      <c r="F134" s="18"/>
      <c r="G134" s="18"/>
      <c r="H134" s="18"/>
      <c r="I134" s="18"/>
      <c r="J134" s="18"/>
      <c r="K134" s="49">
        <f>K135</f>
        <v>0</v>
      </c>
      <c r="L134" s="49">
        <f>L135</f>
        <v>4273527.9000000004</v>
      </c>
      <c r="M134" s="49">
        <f>M135</f>
        <v>4273527.9000000004</v>
      </c>
      <c r="N134" s="89">
        <f t="shared" ref="N134:N197" si="27">M134/L134*100</f>
        <v>100</v>
      </c>
      <c r="O134" s="89">
        <v>0</v>
      </c>
      <c r="P134" s="93"/>
    </row>
    <row r="135" spans="1:16" ht="23.25" customHeight="1" outlineLevel="1" x14ac:dyDescent="0.2">
      <c r="A135" s="20"/>
      <c r="B135" s="41" t="s">
        <v>231</v>
      </c>
      <c r="C135" s="16" t="s">
        <v>67</v>
      </c>
      <c r="D135" s="16" t="s">
        <v>260</v>
      </c>
      <c r="E135" s="50"/>
      <c r="F135" s="18"/>
      <c r="G135" s="18"/>
      <c r="H135" s="18"/>
      <c r="I135" s="18"/>
      <c r="J135" s="18"/>
      <c r="K135" s="10">
        <v>0</v>
      </c>
      <c r="L135" s="11">
        <v>4273527.9000000004</v>
      </c>
      <c r="M135" s="69">
        <v>4273527.9000000004</v>
      </c>
      <c r="N135" s="89">
        <f t="shared" si="27"/>
        <v>100</v>
      </c>
      <c r="O135" s="89">
        <v>0</v>
      </c>
      <c r="P135" s="93"/>
    </row>
    <row r="136" spans="1:16" ht="33" customHeight="1" outlineLevel="1" x14ac:dyDescent="0.2">
      <c r="A136" s="46" t="s">
        <v>437</v>
      </c>
      <c r="B136" s="42" t="s">
        <v>293</v>
      </c>
      <c r="C136" s="22"/>
      <c r="D136" s="22" t="s">
        <v>294</v>
      </c>
      <c r="E136" s="48"/>
      <c r="F136" s="32"/>
      <c r="G136" s="32"/>
      <c r="H136" s="32"/>
      <c r="I136" s="32"/>
      <c r="J136" s="32"/>
      <c r="K136" s="49">
        <f>K137</f>
        <v>5905000</v>
      </c>
      <c r="L136" s="49">
        <f>L137</f>
        <v>3160000</v>
      </c>
      <c r="M136" s="49">
        <f>M137</f>
        <v>3160000</v>
      </c>
      <c r="N136" s="89">
        <f t="shared" si="27"/>
        <v>100</v>
      </c>
      <c r="O136" s="89">
        <f t="shared" ref="O136:O192" si="28">M136/K136*100</f>
        <v>53.513971210838271</v>
      </c>
      <c r="P136" s="93"/>
    </row>
    <row r="137" spans="1:16" ht="33" customHeight="1" outlineLevel="1" x14ac:dyDescent="0.2">
      <c r="A137" s="43"/>
      <c r="B137" s="41" t="s">
        <v>153</v>
      </c>
      <c r="C137" s="16" t="s">
        <v>67</v>
      </c>
      <c r="D137" s="16" t="s">
        <v>295</v>
      </c>
      <c r="E137" s="50"/>
      <c r="F137" s="18"/>
      <c r="G137" s="18"/>
      <c r="H137" s="18"/>
      <c r="I137" s="18"/>
      <c r="J137" s="18"/>
      <c r="K137" s="10">
        <v>5905000</v>
      </c>
      <c r="L137" s="11">
        <v>3160000</v>
      </c>
      <c r="M137" s="69">
        <v>3160000</v>
      </c>
      <c r="N137" s="89">
        <f t="shared" si="27"/>
        <v>100</v>
      </c>
      <c r="O137" s="89">
        <f t="shared" si="28"/>
        <v>53.513971210838271</v>
      </c>
      <c r="P137" s="93"/>
    </row>
    <row r="138" spans="1:16" ht="33" customHeight="1" outlineLevel="1" x14ac:dyDescent="0.2">
      <c r="A138" s="46" t="s">
        <v>438</v>
      </c>
      <c r="B138" s="42" t="s">
        <v>512</v>
      </c>
      <c r="C138" s="22"/>
      <c r="D138" s="22" t="s">
        <v>514</v>
      </c>
      <c r="E138" s="48"/>
      <c r="F138" s="32"/>
      <c r="G138" s="32"/>
      <c r="H138" s="32"/>
      <c r="I138" s="32"/>
      <c r="J138" s="32"/>
      <c r="K138" s="49">
        <f>K139</f>
        <v>0</v>
      </c>
      <c r="L138" s="49">
        <f>L139</f>
        <v>356993</v>
      </c>
      <c r="M138" s="49">
        <f>M139</f>
        <v>356993</v>
      </c>
      <c r="N138" s="89">
        <f t="shared" ref="N138:N139" si="29">M138/L138*100</f>
        <v>100</v>
      </c>
      <c r="O138" s="89">
        <v>0</v>
      </c>
      <c r="P138" s="93"/>
    </row>
    <row r="139" spans="1:16" ht="46.5" customHeight="1" outlineLevel="1" x14ac:dyDescent="0.2">
      <c r="A139" s="43"/>
      <c r="B139" s="41" t="s">
        <v>513</v>
      </c>
      <c r="C139" s="16" t="s">
        <v>67</v>
      </c>
      <c r="D139" s="100" t="s">
        <v>515</v>
      </c>
      <c r="E139" s="50"/>
      <c r="F139" s="18"/>
      <c r="G139" s="18"/>
      <c r="H139" s="18"/>
      <c r="I139" s="18"/>
      <c r="J139" s="18"/>
      <c r="K139" s="10">
        <v>0</v>
      </c>
      <c r="L139" s="11">
        <v>356993</v>
      </c>
      <c r="M139" s="69">
        <v>356993</v>
      </c>
      <c r="N139" s="89">
        <f t="shared" si="29"/>
        <v>100</v>
      </c>
      <c r="O139" s="89">
        <v>0</v>
      </c>
      <c r="P139" s="93"/>
    </row>
    <row r="140" spans="1:16" ht="35.85" customHeight="1" outlineLevel="1" x14ac:dyDescent="0.2">
      <c r="A140" s="33" t="s">
        <v>354</v>
      </c>
      <c r="B140" s="41" t="s">
        <v>24</v>
      </c>
      <c r="C140" s="16"/>
      <c r="D140" s="16" t="s">
        <v>25</v>
      </c>
      <c r="E140" s="18"/>
      <c r="F140" s="18"/>
      <c r="G140" s="18"/>
      <c r="H140" s="18"/>
      <c r="I140" s="18"/>
      <c r="J140" s="18"/>
      <c r="K140" s="47">
        <f>K141+K144+K147+K149+K151</f>
        <v>24996653.5</v>
      </c>
      <c r="L140" s="47">
        <f>L141+L144+L147+L149+L151</f>
        <v>28500322.109999999</v>
      </c>
      <c r="M140" s="10">
        <f>M141+M144+M147+M149+M151</f>
        <v>28499923.939999998</v>
      </c>
      <c r="N140" s="89">
        <f t="shared" si="27"/>
        <v>99.99860292807054</v>
      </c>
      <c r="O140" s="89">
        <f t="shared" si="28"/>
        <v>114.01495780225139</v>
      </c>
      <c r="P140" s="93"/>
    </row>
    <row r="141" spans="1:16" ht="48" customHeight="1" outlineLevel="1" x14ac:dyDescent="0.2">
      <c r="A141" s="20" t="s">
        <v>439</v>
      </c>
      <c r="B141" s="42" t="s">
        <v>103</v>
      </c>
      <c r="C141" s="22"/>
      <c r="D141" s="22" t="s">
        <v>104</v>
      </c>
      <c r="E141" s="18"/>
      <c r="F141" s="18"/>
      <c r="G141" s="18"/>
      <c r="H141" s="18"/>
      <c r="I141" s="18"/>
      <c r="J141" s="18"/>
      <c r="K141" s="76">
        <f>K142+K143</f>
        <v>22840030</v>
      </c>
      <c r="L141" s="76">
        <f>L142+L143</f>
        <v>25067923.27</v>
      </c>
      <c r="M141" s="12">
        <f>M142+M143</f>
        <v>25067923.27</v>
      </c>
      <c r="N141" s="89">
        <f t="shared" si="27"/>
        <v>100</v>
      </c>
      <c r="O141" s="89">
        <f t="shared" si="28"/>
        <v>109.75433600568824</v>
      </c>
      <c r="P141" s="93"/>
    </row>
    <row r="142" spans="1:16" ht="35.85" customHeight="1" outlineLevel="1" x14ac:dyDescent="0.2">
      <c r="A142" s="43"/>
      <c r="B142" s="41" t="s">
        <v>26</v>
      </c>
      <c r="C142" s="16" t="s">
        <v>67</v>
      </c>
      <c r="D142" s="16" t="s">
        <v>27</v>
      </c>
      <c r="E142" s="18"/>
      <c r="F142" s="18"/>
      <c r="G142" s="18"/>
      <c r="H142" s="18"/>
      <c r="I142" s="18"/>
      <c r="J142" s="18"/>
      <c r="K142" s="10">
        <v>21530925</v>
      </c>
      <c r="L142" s="47">
        <v>24480528.789999999</v>
      </c>
      <c r="M142" s="69">
        <v>24480528.789999999</v>
      </c>
      <c r="N142" s="89">
        <f t="shared" si="27"/>
        <v>100</v>
      </c>
      <c r="O142" s="89">
        <f t="shared" si="28"/>
        <v>113.69938258574585</v>
      </c>
      <c r="P142" s="93"/>
    </row>
    <row r="143" spans="1:16" s="29" customFormat="1" ht="23.25" customHeight="1" outlineLevel="1" x14ac:dyDescent="0.2">
      <c r="A143" s="43"/>
      <c r="B143" s="41" t="s">
        <v>369</v>
      </c>
      <c r="C143" s="16" t="s">
        <v>67</v>
      </c>
      <c r="D143" s="16" t="s">
        <v>370</v>
      </c>
      <c r="E143" s="36"/>
      <c r="F143" s="36"/>
      <c r="G143" s="36"/>
      <c r="H143" s="36"/>
      <c r="I143" s="36"/>
      <c r="J143" s="36"/>
      <c r="K143" s="10">
        <v>1309105</v>
      </c>
      <c r="L143" s="47">
        <v>587394.48</v>
      </c>
      <c r="M143" s="69">
        <v>587394.48</v>
      </c>
      <c r="N143" s="89">
        <f t="shared" si="27"/>
        <v>100</v>
      </c>
      <c r="O143" s="89">
        <f t="shared" si="28"/>
        <v>44.869928691739773</v>
      </c>
      <c r="P143" s="93"/>
    </row>
    <row r="144" spans="1:16" ht="35.85" customHeight="1" outlineLevel="1" x14ac:dyDescent="0.2">
      <c r="A144" s="20" t="s">
        <v>440</v>
      </c>
      <c r="B144" s="42" t="s">
        <v>105</v>
      </c>
      <c r="C144" s="22"/>
      <c r="D144" s="22" t="s">
        <v>106</v>
      </c>
      <c r="E144" s="18"/>
      <c r="F144" s="18"/>
      <c r="G144" s="18"/>
      <c r="H144" s="18"/>
      <c r="I144" s="18"/>
      <c r="J144" s="18"/>
      <c r="K144" s="76">
        <f>K146+K145</f>
        <v>2156623.5</v>
      </c>
      <c r="L144" s="76">
        <f>L146+L145</f>
        <v>3281338.84</v>
      </c>
      <c r="M144" s="12">
        <f>M146+M145</f>
        <v>3280940.67</v>
      </c>
      <c r="N144" s="89">
        <f t="shared" si="27"/>
        <v>99.987865623776912</v>
      </c>
      <c r="O144" s="89">
        <f t="shared" si="28"/>
        <v>152.13321518568262</v>
      </c>
      <c r="P144" s="93"/>
    </row>
    <row r="145" spans="1:16" ht="35.85" customHeight="1" outlineLevel="1" x14ac:dyDescent="0.2">
      <c r="A145" s="20"/>
      <c r="B145" s="34" t="s">
        <v>261</v>
      </c>
      <c r="C145" s="16" t="s">
        <v>67</v>
      </c>
      <c r="D145" s="16" t="s">
        <v>262</v>
      </c>
      <c r="E145" s="18"/>
      <c r="F145" s="18"/>
      <c r="G145" s="18"/>
      <c r="H145" s="18"/>
      <c r="I145" s="18"/>
      <c r="J145" s="18"/>
      <c r="K145" s="10">
        <v>0</v>
      </c>
      <c r="L145" s="47">
        <v>1124715.3400000001</v>
      </c>
      <c r="M145" s="69">
        <v>1124715.3400000001</v>
      </c>
      <c r="N145" s="89">
        <f t="shared" si="27"/>
        <v>100</v>
      </c>
      <c r="O145" s="89">
        <v>0</v>
      </c>
      <c r="P145" s="93"/>
    </row>
    <row r="146" spans="1:16" ht="35.85" customHeight="1" outlineLevel="1" x14ac:dyDescent="0.2">
      <c r="A146" s="43"/>
      <c r="B146" s="41" t="s">
        <v>314</v>
      </c>
      <c r="C146" s="16" t="s">
        <v>67</v>
      </c>
      <c r="D146" s="16" t="s">
        <v>31</v>
      </c>
      <c r="E146" s="18"/>
      <c r="F146" s="18"/>
      <c r="G146" s="18"/>
      <c r="H146" s="18"/>
      <c r="I146" s="18"/>
      <c r="J146" s="18"/>
      <c r="K146" s="10">
        <v>2156623.5</v>
      </c>
      <c r="L146" s="47">
        <v>2156623.5</v>
      </c>
      <c r="M146" s="69">
        <v>2156225.33</v>
      </c>
      <c r="N146" s="89">
        <f t="shared" si="27"/>
        <v>99.981537342980815</v>
      </c>
      <c r="O146" s="89">
        <f t="shared" si="28"/>
        <v>99.981537342980815</v>
      </c>
      <c r="P146" s="93"/>
    </row>
    <row r="147" spans="1:16" ht="35.85" customHeight="1" outlineLevel="1" x14ac:dyDescent="0.2">
      <c r="A147" s="46" t="s">
        <v>441</v>
      </c>
      <c r="B147" s="42" t="s">
        <v>263</v>
      </c>
      <c r="C147" s="22"/>
      <c r="D147" s="22" t="s">
        <v>264</v>
      </c>
      <c r="E147" s="18"/>
      <c r="F147" s="18"/>
      <c r="G147" s="18"/>
      <c r="H147" s="18"/>
      <c r="I147" s="18"/>
      <c r="J147" s="18"/>
      <c r="K147" s="47">
        <f>K148</f>
        <v>0</v>
      </c>
      <c r="L147" s="47">
        <f>L148</f>
        <v>97000</v>
      </c>
      <c r="M147" s="10">
        <f>M148</f>
        <v>97000</v>
      </c>
      <c r="N147" s="89">
        <f t="shared" si="27"/>
        <v>100</v>
      </c>
      <c r="O147" s="89">
        <v>0</v>
      </c>
      <c r="P147" s="93"/>
    </row>
    <row r="148" spans="1:16" ht="35.85" customHeight="1" outlineLevel="1" x14ac:dyDescent="0.2">
      <c r="A148" s="43"/>
      <c r="B148" s="34" t="s">
        <v>265</v>
      </c>
      <c r="C148" s="16" t="s">
        <v>67</v>
      </c>
      <c r="D148" s="16" t="s">
        <v>266</v>
      </c>
      <c r="E148" s="18"/>
      <c r="F148" s="18"/>
      <c r="G148" s="18"/>
      <c r="H148" s="18"/>
      <c r="I148" s="18"/>
      <c r="J148" s="18"/>
      <c r="K148" s="10">
        <v>0</v>
      </c>
      <c r="L148" s="47">
        <v>97000</v>
      </c>
      <c r="M148" s="69">
        <v>97000</v>
      </c>
      <c r="N148" s="89">
        <f t="shared" si="27"/>
        <v>100</v>
      </c>
      <c r="O148" s="89">
        <v>0</v>
      </c>
      <c r="P148" s="93"/>
    </row>
    <row r="149" spans="1:16" ht="35.85" customHeight="1" outlineLevel="1" x14ac:dyDescent="0.2">
      <c r="A149" s="46" t="s">
        <v>442</v>
      </c>
      <c r="B149" s="21" t="s">
        <v>267</v>
      </c>
      <c r="C149" s="22"/>
      <c r="D149" s="22" t="s">
        <v>268</v>
      </c>
      <c r="E149" s="18"/>
      <c r="F149" s="18"/>
      <c r="G149" s="18"/>
      <c r="H149" s="18"/>
      <c r="I149" s="18"/>
      <c r="J149" s="18"/>
      <c r="K149" s="47">
        <f>K150</f>
        <v>0</v>
      </c>
      <c r="L149" s="47">
        <f>L150</f>
        <v>46060</v>
      </c>
      <c r="M149" s="10">
        <f>M150</f>
        <v>46060</v>
      </c>
      <c r="N149" s="89">
        <f t="shared" si="27"/>
        <v>100</v>
      </c>
      <c r="O149" s="89">
        <v>0</v>
      </c>
      <c r="P149" s="93"/>
    </row>
    <row r="150" spans="1:16" ht="35.85" customHeight="1" outlineLevel="1" x14ac:dyDescent="0.2">
      <c r="A150" s="43"/>
      <c r="B150" s="34" t="s">
        <v>269</v>
      </c>
      <c r="C150" s="16" t="s">
        <v>67</v>
      </c>
      <c r="D150" s="100" t="s">
        <v>493</v>
      </c>
      <c r="E150" s="18"/>
      <c r="F150" s="18"/>
      <c r="G150" s="18"/>
      <c r="H150" s="18"/>
      <c r="I150" s="18"/>
      <c r="J150" s="18"/>
      <c r="K150" s="103">
        <v>0</v>
      </c>
      <c r="L150" s="47">
        <v>46060</v>
      </c>
      <c r="M150" s="69">
        <v>46060</v>
      </c>
      <c r="N150" s="89">
        <f t="shared" si="27"/>
        <v>100</v>
      </c>
      <c r="O150" s="89">
        <v>0</v>
      </c>
      <c r="P150" s="93"/>
    </row>
    <row r="151" spans="1:16" ht="35.85" customHeight="1" outlineLevel="1" x14ac:dyDescent="0.2">
      <c r="A151" s="46" t="s">
        <v>443</v>
      </c>
      <c r="B151" s="21" t="s">
        <v>258</v>
      </c>
      <c r="C151" s="22"/>
      <c r="D151" s="22" t="s">
        <v>270</v>
      </c>
      <c r="E151" s="18"/>
      <c r="F151" s="18"/>
      <c r="G151" s="18"/>
      <c r="H151" s="18"/>
      <c r="I151" s="18"/>
      <c r="J151" s="18"/>
      <c r="K151" s="47">
        <f>K152</f>
        <v>0</v>
      </c>
      <c r="L151" s="47">
        <f>L152</f>
        <v>8000</v>
      </c>
      <c r="M151" s="10">
        <f>M152</f>
        <v>8000</v>
      </c>
      <c r="N151" s="89">
        <f t="shared" si="27"/>
        <v>100</v>
      </c>
      <c r="O151" s="89">
        <v>0</v>
      </c>
      <c r="P151" s="93"/>
    </row>
    <row r="152" spans="1:16" ht="35.85" customHeight="1" outlineLevel="1" x14ac:dyDescent="0.2">
      <c r="A152" s="43"/>
      <c r="B152" s="34" t="s">
        <v>271</v>
      </c>
      <c r="C152" s="16" t="s">
        <v>67</v>
      </c>
      <c r="D152" s="16" t="s">
        <v>272</v>
      </c>
      <c r="E152" s="18"/>
      <c r="F152" s="18"/>
      <c r="G152" s="18"/>
      <c r="H152" s="18"/>
      <c r="I152" s="18"/>
      <c r="J152" s="18"/>
      <c r="K152" s="10">
        <v>0</v>
      </c>
      <c r="L152" s="47">
        <v>8000</v>
      </c>
      <c r="M152" s="69">
        <v>8000</v>
      </c>
      <c r="N152" s="89">
        <f t="shared" si="27"/>
        <v>100</v>
      </c>
      <c r="O152" s="89">
        <v>0</v>
      </c>
      <c r="P152" s="93"/>
    </row>
    <row r="153" spans="1:16" ht="35.85" customHeight="1" outlineLevel="1" x14ac:dyDescent="0.2">
      <c r="A153" s="43" t="s">
        <v>444</v>
      </c>
      <c r="B153" s="41" t="s">
        <v>273</v>
      </c>
      <c r="C153" s="16"/>
      <c r="D153" s="16" t="s">
        <v>274</v>
      </c>
      <c r="E153" s="18"/>
      <c r="F153" s="18"/>
      <c r="G153" s="18"/>
      <c r="H153" s="18"/>
      <c r="I153" s="18"/>
      <c r="J153" s="18"/>
      <c r="K153" s="47">
        <f t="shared" ref="K153:M154" si="30">K154</f>
        <v>0</v>
      </c>
      <c r="L153" s="47">
        <f t="shared" si="30"/>
        <v>269882.84999999998</v>
      </c>
      <c r="M153" s="10">
        <f t="shared" si="30"/>
        <v>269882.84999999998</v>
      </c>
      <c r="N153" s="89">
        <f t="shared" si="27"/>
        <v>100</v>
      </c>
      <c r="O153" s="89">
        <v>0</v>
      </c>
      <c r="P153" s="93"/>
    </row>
    <row r="154" spans="1:16" ht="35.85" customHeight="1" outlineLevel="1" x14ac:dyDescent="0.2">
      <c r="A154" s="46" t="s">
        <v>445</v>
      </c>
      <c r="B154" s="42" t="s">
        <v>221</v>
      </c>
      <c r="C154" s="22"/>
      <c r="D154" s="22" t="s">
        <v>275</v>
      </c>
      <c r="E154" s="18"/>
      <c r="F154" s="18"/>
      <c r="G154" s="18"/>
      <c r="H154" s="18"/>
      <c r="I154" s="18"/>
      <c r="J154" s="18"/>
      <c r="K154" s="47">
        <f t="shared" si="30"/>
        <v>0</v>
      </c>
      <c r="L154" s="47">
        <f t="shared" si="30"/>
        <v>269882.84999999998</v>
      </c>
      <c r="M154" s="10">
        <f t="shared" si="30"/>
        <v>269882.84999999998</v>
      </c>
      <c r="N154" s="89">
        <f t="shared" si="27"/>
        <v>100</v>
      </c>
      <c r="O154" s="89">
        <v>0</v>
      </c>
      <c r="P154" s="93"/>
    </row>
    <row r="155" spans="1:16" ht="35.85" customHeight="1" outlineLevel="1" x14ac:dyDescent="0.2">
      <c r="A155" s="43"/>
      <c r="B155" s="41" t="s">
        <v>276</v>
      </c>
      <c r="C155" s="16" t="s">
        <v>67</v>
      </c>
      <c r="D155" s="16" t="s">
        <v>277</v>
      </c>
      <c r="E155" s="18"/>
      <c r="F155" s="18"/>
      <c r="G155" s="18"/>
      <c r="H155" s="18"/>
      <c r="I155" s="18"/>
      <c r="J155" s="18"/>
      <c r="K155" s="10">
        <v>0</v>
      </c>
      <c r="L155" s="47">
        <v>269882.84999999998</v>
      </c>
      <c r="M155" s="69">
        <v>269882.84999999998</v>
      </c>
      <c r="N155" s="89">
        <f t="shared" si="27"/>
        <v>100</v>
      </c>
      <c r="O155" s="89">
        <v>0</v>
      </c>
      <c r="P155" s="93"/>
    </row>
    <row r="156" spans="1:16" ht="30" customHeight="1" outlineLevel="1" x14ac:dyDescent="0.2">
      <c r="A156" s="43" t="s">
        <v>446</v>
      </c>
      <c r="B156" s="41" t="s">
        <v>52</v>
      </c>
      <c r="C156" s="16"/>
      <c r="D156" s="16" t="s">
        <v>53</v>
      </c>
      <c r="E156" s="18"/>
      <c r="F156" s="18"/>
      <c r="G156" s="18"/>
      <c r="H156" s="18"/>
      <c r="I156" s="18"/>
      <c r="J156" s="18"/>
      <c r="K156" s="47">
        <f>K157+K158+K160+K159</f>
        <v>19948519</v>
      </c>
      <c r="L156" s="47">
        <f>L157+L158+L160+L159</f>
        <v>19079224.140000001</v>
      </c>
      <c r="M156" s="10">
        <f>M157+M158+M160+M159</f>
        <v>18865681.080000002</v>
      </c>
      <c r="N156" s="89">
        <f t="shared" si="27"/>
        <v>98.880756059926455</v>
      </c>
      <c r="O156" s="89">
        <f t="shared" si="28"/>
        <v>94.571838039706108</v>
      </c>
      <c r="P156" s="93"/>
    </row>
    <row r="157" spans="1:16" ht="37.5" customHeight="1" outlineLevel="1" x14ac:dyDescent="0.2">
      <c r="A157" s="43"/>
      <c r="B157" s="41" t="s">
        <v>1</v>
      </c>
      <c r="C157" s="16" t="s">
        <v>66</v>
      </c>
      <c r="D157" s="16" t="s">
        <v>33</v>
      </c>
      <c r="E157" s="18"/>
      <c r="F157" s="18"/>
      <c r="G157" s="18"/>
      <c r="H157" s="18"/>
      <c r="I157" s="18"/>
      <c r="J157" s="18"/>
      <c r="K157" s="10">
        <v>4041590</v>
      </c>
      <c r="L157" s="47">
        <v>4577906.78</v>
      </c>
      <c r="M157" s="69">
        <v>4375182.9400000004</v>
      </c>
      <c r="N157" s="89">
        <f t="shared" si="27"/>
        <v>95.571691392108249</v>
      </c>
      <c r="O157" s="89">
        <f t="shared" si="28"/>
        <v>108.25400250891357</v>
      </c>
      <c r="P157" s="93"/>
    </row>
    <row r="158" spans="1:16" ht="19.5" customHeight="1" outlineLevel="1" x14ac:dyDescent="0.2">
      <c r="A158" s="43"/>
      <c r="B158" s="41" t="s">
        <v>107</v>
      </c>
      <c r="C158" s="16" t="s">
        <v>67</v>
      </c>
      <c r="D158" s="16" t="s">
        <v>32</v>
      </c>
      <c r="E158" s="18"/>
      <c r="F158" s="18"/>
      <c r="G158" s="18"/>
      <c r="H158" s="18"/>
      <c r="I158" s="18"/>
      <c r="J158" s="18"/>
      <c r="K158" s="10">
        <v>12194465</v>
      </c>
      <c r="L158" s="47">
        <v>12184427.359999999</v>
      </c>
      <c r="M158" s="69">
        <v>12173608.140000001</v>
      </c>
      <c r="N158" s="89">
        <f t="shared" si="27"/>
        <v>99.911204526233902</v>
      </c>
      <c r="O158" s="89">
        <f t="shared" si="28"/>
        <v>99.828964534319468</v>
      </c>
      <c r="P158" s="93"/>
    </row>
    <row r="159" spans="1:16" ht="19.5" customHeight="1" outlineLevel="1" x14ac:dyDescent="0.2">
      <c r="A159" s="43"/>
      <c r="B159" s="34" t="s">
        <v>278</v>
      </c>
      <c r="C159" s="16" t="s">
        <v>67</v>
      </c>
      <c r="D159" s="16" t="s">
        <v>279</v>
      </c>
      <c r="E159" s="18"/>
      <c r="F159" s="18"/>
      <c r="G159" s="18"/>
      <c r="H159" s="18"/>
      <c r="I159" s="18"/>
      <c r="J159" s="18"/>
      <c r="K159" s="10">
        <v>0</v>
      </c>
      <c r="L159" s="47">
        <v>183770</v>
      </c>
      <c r="M159" s="69">
        <v>183770</v>
      </c>
      <c r="N159" s="89">
        <f t="shared" si="27"/>
        <v>100</v>
      </c>
      <c r="O159" s="89">
        <v>0</v>
      </c>
      <c r="P159" s="93"/>
    </row>
    <row r="160" spans="1:16" ht="64.5" customHeight="1" outlineLevel="1" x14ac:dyDescent="0.2">
      <c r="A160" s="43"/>
      <c r="B160" s="34" t="s">
        <v>108</v>
      </c>
      <c r="C160" s="16" t="s">
        <v>67</v>
      </c>
      <c r="D160" s="16" t="s">
        <v>41</v>
      </c>
      <c r="E160" s="18"/>
      <c r="F160" s="18"/>
      <c r="G160" s="18"/>
      <c r="H160" s="18"/>
      <c r="I160" s="18"/>
      <c r="J160" s="18"/>
      <c r="K160" s="10">
        <v>3712464</v>
      </c>
      <c r="L160" s="47">
        <v>2133120</v>
      </c>
      <c r="M160" s="69">
        <v>2133120</v>
      </c>
      <c r="N160" s="89">
        <f t="shared" si="27"/>
        <v>100</v>
      </c>
      <c r="O160" s="89">
        <f t="shared" si="28"/>
        <v>57.458334949510629</v>
      </c>
      <c r="P160" s="93"/>
    </row>
    <row r="161" spans="1:16" ht="102.75" customHeight="1" x14ac:dyDescent="0.2">
      <c r="A161" s="14" t="s">
        <v>179</v>
      </c>
      <c r="B161" s="51" t="s">
        <v>154</v>
      </c>
      <c r="C161" s="17"/>
      <c r="D161" s="17" t="s">
        <v>45</v>
      </c>
      <c r="K161" s="75">
        <f>K162+K173+K169</f>
        <v>25404042.93</v>
      </c>
      <c r="L161" s="75">
        <f>L162+L173+L169</f>
        <v>29290508.850000001</v>
      </c>
      <c r="M161" s="37">
        <f>M162+M173+M169</f>
        <v>27083022.309999999</v>
      </c>
      <c r="N161" s="89">
        <f t="shared" si="27"/>
        <v>92.463474938913521</v>
      </c>
      <c r="O161" s="89">
        <f t="shared" si="28"/>
        <v>106.60910306531275</v>
      </c>
      <c r="P161" s="23" t="s">
        <v>558</v>
      </c>
    </row>
    <row r="162" spans="1:16" ht="38.1" customHeight="1" outlineLevel="1" x14ac:dyDescent="0.2">
      <c r="A162" s="33" t="s">
        <v>190</v>
      </c>
      <c r="B162" s="34" t="s">
        <v>155</v>
      </c>
      <c r="C162" s="16"/>
      <c r="D162" s="16" t="s">
        <v>46</v>
      </c>
      <c r="E162" s="18"/>
      <c r="F162" s="18"/>
      <c r="G162" s="18"/>
      <c r="H162" s="18"/>
      <c r="I162" s="18"/>
      <c r="J162" s="18"/>
      <c r="K162" s="47">
        <f>K163</f>
        <v>2185400</v>
      </c>
      <c r="L162" s="47">
        <f>L163</f>
        <v>4187500.4000000004</v>
      </c>
      <c r="M162" s="10">
        <f>M163</f>
        <v>2609480.58</v>
      </c>
      <c r="N162" s="89">
        <f t="shared" si="27"/>
        <v>62.315948196685547</v>
      </c>
      <c r="O162" s="89">
        <f t="shared" si="28"/>
        <v>119.40516976297246</v>
      </c>
      <c r="P162" s="93"/>
    </row>
    <row r="163" spans="1:16" ht="41.25" customHeight="1" outlineLevel="1" x14ac:dyDescent="0.2">
      <c r="A163" s="20" t="s">
        <v>447</v>
      </c>
      <c r="B163" s="52" t="s">
        <v>109</v>
      </c>
      <c r="C163" s="22"/>
      <c r="D163" s="53" t="s">
        <v>110</v>
      </c>
      <c r="E163" s="18"/>
      <c r="F163" s="18"/>
      <c r="G163" s="18"/>
      <c r="H163" s="18"/>
      <c r="I163" s="18"/>
      <c r="J163" s="18"/>
      <c r="K163" s="76">
        <f>K165+K164+K167+K168+K166</f>
        <v>2185400</v>
      </c>
      <c r="L163" s="76">
        <f t="shared" ref="L163:M163" si="31">L165+L164+L167+L168+L166</f>
        <v>4187500.4000000004</v>
      </c>
      <c r="M163" s="76">
        <f t="shared" si="31"/>
        <v>2609480.58</v>
      </c>
      <c r="N163" s="89">
        <f t="shared" si="27"/>
        <v>62.315948196685547</v>
      </c>
      <c r="O163" s="89">
        <f t="shared" si="28"/>
        <v>119.40516976297246</v>
      </c>
      <c r="P163" s="93"/>
    </row>
    <row r="164" spans="1:16" ht="41.25" customHeight="1" outlineLevel="1" x14ac:dyDescent="0.2">
      <c r="A164" s="20"/>
      <c r="B164" s="34" t="s">
        <v>280</v>
      </c>
      <c r="C164" s="16" t="s">
        <v>66</v>
      </c>
      <c r="D164" s="54" t="s">
        <v>281</v>
      </c>
      <c r="E164" s="18"/>
      <c r="F164" s="18"/>
      <c r="G164" s="18"/>
      <c r="H164" s="18"/>
      <c r="I164" s="18"/>
      <c r="J164" s="18"/>
      <c r="K164" s="10">
        <v>0</v>
      </c>
      <c r="L164" s="47">
        <v>409227.88</v>
      </c>
      <c r="M164" s="69">
        <v>145508</v>
      </c>
      <c r="N164" s="89">
        <f t="shared" si="27"/>
        <v>35.556717201183844</v>
      </c>
      <c r="O164" s="89">
        <v>0</v>
      </c>
      <c r="P164" s="93"/>
    </row>
    <row r="165" spans="1:16" ht="32.25" customHeight="1" outlineLevel="1" x14ac:dyDescent="0.2">
      <c r="A165" s="43"/>
      <c r="B165" s="34" t="s">
        <v>184</v>
      </c>
      <c r="C165" s="16" t="s">
        <v>66</v>
      </c>
      <c r="D165" s="16" t="s">
        <v>183</v>
      </c>
      <c r="E165" s="18"/>
      <c r="F165" s="18"/>
      <c r="G165" s="18"/>
      <c r="H165" s="18"/>
      <c r="I165" s="18"/>
      <c r="J165" s="18"/>
      <c r="K165" s="10">
        <v>560000</v>
      </c>
      <c r="L165" s="47">
        <v>1268720.32</v>
      </c>
      <c r="M165" s="69">
        <v>1045420.38</v>
      </c>
      <c r="N165" s="89">
        <f t="shared" si="27"/>
        <v>82.39959300092238</v>
      </c>
      <c r="O165" s="89">
        <f t="shared" si="28"/>
        <v>186.68221071428573</v>
      </c>
      <c r="P165" s="93"/>
    </row>
    <row r="166" spans="1:16" ht="17.25" customHeight="1" outlineLevel="1" x14ac:dyDescent="0.2">
      <c r="A166" s="33"/>
      <c r="B166" s="34" t="s">
        <v>396</v>
      </c>
      <c r="C166" s="16" t="s">
        <v>66</v>
      </c>
      <c r="D166" s="16" t="s">
        <v>397</v>
      </c>
      <c r="E166" s="18"/>
      <c r="F166" s="18"/>
      <c r="G166" s="18"/>
      <c r="H166" s="18"/>
      <c r="I166" s="18"/>
      <c r="J166" s="18"/>
      <c r="K166" s="10">
        <v>0</v>
      </c>
      <c r="L166" s="47">
        <v>826000</v>
      </c>
      <c r="M166" s="69">
        <v>335000</v>
      </c>
      <c r="N166" s="89">
        <f t="shared" si="27"/>
        <v>40.55690072639225</v>
      </c>
      <c r="O166" s="89">
        <v>0</v>
      </c>
      <c r="P166" s="93"/>
    </row>
    <row r="167" spans="1:16" ht="32.25" customHeight="1" outlineLevel="1" x14ac:dyDescent="0.2">
      <c r="A167" s="43"/>
      <c r="B167" s="55" t="s">
        <v>355</v>
      </c>
      <c r="C167" s="16" t="s">
        <v>66</v>
      </c>
      <c r="D167" s="54" t="s">
        <v>356</v>
      </c>
      <c r="E167" s="18"/>
      <c r="F167" s="18"/>
      <c r="G167" s="18"/>
      <c r="H167" s="18"/>
      <c r="I167" s="18"/>
      <c r="J167" s="18"/>
      <c r="K167" s="10">
        <v>0</v>
      </c>
      <c r="L167" s="47">
        <v>585552.19999999995</v>
      </c>
      <c r="M167" s="69">
        <v>585552.19999999995</v>
      </c>
      <c r="N167" s="89">
        <f t="shared" si="27"/>
        <v>100</v>
      </c>
      <c r="O167" s="89">
        <v>0</v>
      </c>
      <c r="P167" s="93"/>
    </row>
    <row r="168" spans="1:16" ht="32.25" customHeight="1" outlineLevel="1" x14ac:dyDescent="0.2">
      <c r="A168" s="43"/>
      <c r="B168" s="55" t="s">
        <v>394</v>
      </c>
      <c r="C168" s="16" t="s">
        <v>66</v>
      </c>
      <c r="D168" s="16" t="s">
        <v>395</v>
      </c>
      <c r="E168" s="18"/>
      <c r="F168" s="18"/>
      <c r="G168" s="18"/>
      <c r="H168" s="18"/>
      <c r="I168" s="18"/>
      <c r="J168" s="18"/>
      <c r="K168" s="10">
        <v>1625400</v>
      </c>
      <c r="L168" s="47">
        <v>1098000</v>
      </c>
      <c r="M168" s="69">
        <v>498000</v>
      </c>
      <c r="N168" s="89">
        <f t="shared" si="27"/>
        <v>45.355191256830601</v>
      </c>
      <c r="O168" s="89">
        <f t="shared" si="28"/>
        <v>30.638612033960872</v>
      </c>
      <c r="P168" s="93"/>
    </row>
    <row r="169" spans="1:16" ht="43.5" customHeight="1" outlineLevel="1" x14ac:dyDescent="0.2">
      <c r="A169" s="43" t="s">
        <v>448</v>
      </c>
      <c r="B169" s="34" t="s">
        <v>188</v>
      </c>
      <c r="C169" s="16"/>
      <c r="D169" s="16" t="s">
        <v>185</v>
      </c>
      <c r="E169" s="18"/>
      <c r="F169" s="18"/>
      <c r="G169" s="18"/>
      <c r="H169" s="18"/>
      <c r="I169" s="18"/>
      <c r="J169" s="18"/>
      <c r="K169" s="47">
        <f>K170</f>
        <v>22418642.93</v>
      </c>
      <c r="L169" s="47">
        <f>L170</f>
        <v>24303008.449999999</v>
      </c>
      <c r="M169" s="10">
        <f>M170</f>
        <v>23805754.09</v>
      </c>
      <c r="N169" s="89">
        <f t="shared" si="27"/>
        <v>97.953939072921642</v>
      </c>
      <c r="O169" s="89">
        <f t="shared" si="28"/>
        <v>106.18731099973854</v>
      </c>
      <c r="P169" s="93"/>
    </row>
    <row r="170" spans="1:16" ht="47.25" customHeight="1" outlineLevel="1" x14ac:dyDescent="0.2">
      <c r="A170" s="46" t="s">
        <v>449</v>
      </c>
      <c r="B170" s="21" t="s">
        <v>186</v>
      </c>
      <c r="C170" s="22"/>
      <c r="D170" s="22" t="s">
        <v>187</v>
      </c>
      <c r="E170" s="32"/>
      <c r="F170" s="32"/>
      <c r="G170" s="32"/>
      <c r="H170" s="32"/>
      <c r="I170" s="32"/>
      <c r="J170" s="32"/>
      <c r="K170" s="76">
        <f>K171+K172</f>
        <v>22418642.93</v>
      </c>
      <c r="L170" s="76">
        <f>L171+L172</f>
        <v>24303008.449999999</v>
      </c>
      <c r="M170" s="12">
        <f>M171+M172</f>
        <v>23805754.09</v>
      </c>
      <c r="N170" s="89">
        <f t="shared" si="27"/>
        <v>97.953939072921642</v>
      </c>
      <c r="O170" s="89">
        <f t="shared" si="28"/>
        <v>106.18731099973854</v>
      </c>
      <c r="P170" s="93"/>
    </row>
    <row r="171" spans="1:16" ht="57" customHeight="1" outlineLevel="1" x14ac:dyDescent="0.2">
      <c r="A171" s="43"/>
      <c r="B171" s="34" t="s">
        <v>171</v>
      </c>
      <c r="C171" s="16" t="s">
        <v>66</v>
      </c>
      <c r="D171" s="16" t="s">
        <v>189</v>
      </c>
      <c r="E171" s="18"/>
      <c r="F171" s="18"/>
      <c r="G171" s="18"/>
      <c r="H171" s="18"/>
      <c r="I171" s="18"/>
      <c r="J171" s="18"/>
      <c r="K171" s="10">
        <v>9633872.9299999997</v>
      </c>
      <c r="L171" s="47">
        <v>24303008.449999999</v>
      </c>
      <c r="M171" s="69">
        <v>23805754.09</v>
      </c>
      <c r="N171" s="89">
        <f t="shared" si="27"/>
        <v>97.953939072921642</v>
      </c>
      <c r="O171" s="89">
        <f t="shared" si="28"/>
        <v>247.10471336889429</v>
      </c>
      <c r="P171" s="93"/>
    </row>
    <row r="172" spans="1:16" ht="48.75" customHeight="1" outlineLevel="1" x14ac:dyDescent="0.2">
      <c r="A172" s="43"/>
      <c r="B172" s="34" t="s">
        <v>312</v>
      </c>
      <c r="C172" s="16" t="s">
        <v>66</v>
      </c>
      <c r="D172" s="16" t="s">
        <v>313</v>
      </c>
      <c r="E172" s="18"/>
      <c r="F172" s="18"/>
      <c r="G172" s="18"/>
      <c r="H172" s="18"/>
      <c r="I172" s="18"/>
      <c r="J172" s="18"/>
      <c r="K172" s="47">
        <v>12784770</v>
      </c>
      <c r="L172" s="47">
        <v>0</v>
      </c>
      <c r="M172" s="69">
        <v>0</v>
      </c>
      <c r="N172" s="89">
        <v>0</v>
      </c>
      <c r="O172" s="89">
        <f t="shared" si="28"/>
        <v>0</v>
      </c>
      <c r="P172" s="93"/>
    </row>
    <row r="173" spans="1:16" ht="38.1" customHeight="1" outlineLevel="1" x14ac:dyDescent="0.2">
      <c r="A173" s="33" t="s">
        <v>450</v>
      </c>
      <c r="B173" s="34" t="s">
        <v>111</v>
      </c>
      <c r="C173" s="16"/>
      <c r="D173" s="16" t="s">
        <v>58</v>
      </c>
      <c r="E173" s="18"/>
      <c r="F173" s="18"/>
      <c r="G173" s="18"/>
      <c r="H173" s="18"/>
      <c r="I173" s="18"/>
      <c r="J173" s="18"/>
      <c r="K173" s="47">
        <f>K174</f>
        <v>800000</v>
      </c>
      <c r="L173" s="47">
        <f t="shared" ref="L173:M173" si="32">L174</f>
        <v>800000</v>
      </c>
      <c r="M173" s="47">
        <f t="shared" si="32"/>
        <v>667787.64</v>
      </c>
      <c r="N173" s="89">
        <f t="shared" si="27"/>
        <v>83.473455000000001</v>
      </c>
      <c r="O173" s="89">
        <f t="shared" si="28"/>
        <v>83.473455000000001</v>
      </c>
      <c r="P173" s="93"/>
    </row>
    <row r="174" spans="1:16" ht="30" customHeight="1" outlineLevel="1" x14ac:dyDescent="0.2">
      <c r="A174" s="43"/>
      <c r="B174" s="34" t="s">
        <v>112</v>
      </c>
      <c r="C174" s="16" t="s">
        <v>66</v>
      </c>
      <c r="D174" s="16" t="s">
        <v>47</v>
      </c>
      <c r="E174" s="18"/>
      <c r="F174" s="18"/>
      <c r="G174" s="18"/>
      <c r="H174" s="18"/>
      <c r="I174" s="18"/>
      <c r="J174" s="18"/>
      <c r="K174" s="10">
        <v>800000</v>
      </c>
      <c r="L174" s="47">
        <v>800000</v>
      </c>
      <c r="M174" s="69">
        <v>667787.64</v>
      </c>
      <c r="N174" s="89">
        <f t="shared" si="27"/>
        <v>83.473455000000001</v>
      </c>
      <c r="O174" s="89">
        <f t="shared" si="28"/>
        <v>83.473455000000001</v>
      </c>
      <c r="P174" s="93"/>
    </row>
    <row r="175" spans="1:16" ht="52.5" customHeight="1" outlineLevel="1" x14ac:dyDescent="0.2">
      <c r="A175" s="14" t="s">
        <v>180</v>
      </c>
      <c r="B175" s="56" t="s">
        <v>182</v>
      </c>
      <c r="C175" s="17"/>
      <c r="D175" s="17" t="s">
        <v>61</v>
      </c>
      <c r="E175" s="18"/>
      <c r="F175" s="18"/>
      <c r="G175" s="18"/>
      <c r="H175" s="18"/>
      <c r="I175" s="18"/>
      <c r="J175" s="18"/>
      <c r="K175" s="75">
        <f t="shared" ref="K175:M176" si="33">K176</f>
        <v>3525000</v>
      </c>
      <c r="L175" s="75">
        <f t="shared" si="33"/>
        <v>3525000</v>
      </c>
      <c r="M175" s="37">
        <f t="shared" si="33"/>
        <v>3524030.41</v>
      </c>
      <c r="N175" s="89">
        <f t="shared" si="27"/>
        <v>99.972493900709225</v>
      </c>
      <c r="O175" s="89">
        <f t="shared" si="28"/>
        <v>99.972493900709225</v>
      </c>
      <c r="P175" s="93"/>
    </row>
    <row r="176" spans="1:16" ht="45.75" customHeight="1" outlineLevel="1" x14ac:dyDescent="0.2">
      <c r="A176" s="33" t="s">
        <v>191</v>
      </c>
      <c r="B176" s="57" t="s">
        <v>62</v>
      </c>
      <c r="C176" s="16"/>
      <c r="D176" s="16" t="s">
        <v>63</v>
      </c>
      <c r="E176" s="18"/>
      <c r="F176" s="18"/>
      <c r="G176" s="18"/>
      <c r="H176" s="18"/>
      <c r="I176" s="18"/>
      <c r="J176" s="18"/>
      <c r="K176" s="47">
        <f t="shared" si="33"/>
        <v>3525000</v>
      </c>
      <c r="L176" s="47">
        <f t="shared" si="33"/>
        <v>3525000</v>
      </c>
      <c r="M176" s="10">
        <f t="shared" si="33"/>
        <v>3524030.41</v>
      </c>
      <c r="N176" s="89">
        <f t="shared" si="27"/>
        <v>99.972493900709225</v>
      </c>
      <c r="O176" s="89">
        <f t="shared" si="28"/>
        <v>99.972493900709225</v>
      </c>
      <c r="P176" s="93"/>
    </row>
    <row r="177" spans="1:16" ht="26.25" customHeight="1" outlineLevel="1" x14ac:dyDescent="0.2">
      <c r="A177" s="43"/>
      <c r="B177" s="58" t="s">
        <v>5</v>
      </c>
      <c r="C177" s="16" t="s">
        <v>66</v>
      </c>
      <c r="D177" s="16" t="s">
        <v>64</v>
      </c>
      <c r="E177" s="18"/>
      <c r="F177" s="18"/>
      <c r="G177" s="18"/>
      <c r="H177" s="18"/>
      <c r="I177" s="18"/>
      <c r="J177" s="18"/>
      <c r="K177" s="10">
        <v>3525000</v>
      </c>
      <c r="L177" s="47">
        <v>3525000</v>
      </c>
      <c r="M177" s="69">
        <v>3524030.41</v>
      </c>
      <c r="N177" s="89">
        <f t="shared" si="27"/>
        <v>99.972493900709225</v>
      </c>
      <c r="O177" s="89">
        <f t="shared" si="28"/>
        <v>99.972493900709225</v>
      </c>
      <c r="P177" s="93"/>
    </row>
    <row r="178" spans="1:16" ht="74.25" customHeight="1" outlineLevel="1" x14ac:dyDescent="0.2">
      <c r="A178" s="59" t="s">
        <v>181</v>
      </c>
      <c r="B178" s="60" t="s">
        <v>156</v>
      </c>
      <c r="C178" s="17"/>
      <c r="D178" s="17" t="s">
        <v>157</v>
      </c>
      <c r="E178" s="27"/>
      <c r="F178" s="27"/>
      <c r="G178" s="27"/>
      <c r="H178" s="27"/>
      <c r="I178" s="27"/>
      <c r="J178" s="27"/>
      <c r="K178" s="75">
        <f>K179</f>
        <v>1350000</v>
      </c>
      <c r="L178" s="75">
        <f>L179</f>
        <v>27352842.549999997</v>
      </c>
      <c r="M178" s="37">
        <f>M179</f>
        <v>23186226.82</v>
      </c>
      <c r="N178" s="89">
        <f t="shared" si="27"/>
        <v>84.767156384629587</v>
      </c>
      <c r="O178" s="89">
        <f t="shared" si="28"/>
        <v>1717.498282962963</v>
      </c>
      <c r="P178" s="23" t="s">
        <v>460</v>
      </c>
    </row>
    <row r="179" spans="1:16" ht="26.25" customHeight="1" outlineLevel="1" x14ac:dyDescent="0.2">
      <c r="A179" s="46" t="s">
        <v>530</v>
      </c>
      <c r="B179" s="61" t="s">
        <v>163</v>
      </c>
      <c r="C179" s="22"/>
      <c r="D179" s="22" t="s">
        <v>162</v>
      </c>
      <c r="E179" s="32"/>
      <c r="F179" s="32"/>
      <c r="G179" s="32"/>
      <c r="H179" s="32"/>
      <c r="I179" s="32"/>
      <c r="J179" s="32"/>
      <c r="K179" s="76">
        <f>K180+K183+K190+K181+K182+K184+K185+K186+K187++K188+K189</f>
        <v>1350000</v>
      </c>
      <c r="L179" s="76">
        <f>L180+L183+L190+L181+L182+L184+L185+L186+L187++L188+L189</f>
        <v>27352842.549999997</v>
      </c>
      <c r="M179" s="12">
        <f>M180+M183+M190+M181+M182+M184+M185+M186+M187++M188+M189</f>
        <v>23186226.82</v>
      </c>
      <c r="N179" s="89">
        <f t="shared" si="27"/>
        <v>84.767156384629587</v>
      </c>
      <c r="O179" s="89">
        <f t="shared" si="28"/>
        <v>1717.498282962963</v>
      </c>
      <c r="P179" s="93"/>
    </row>
    <row r="180" spans="1:16" ht="26.25" customHeight="1" outlineLevel="1" x14ac:dyDescent="0.2">
      <c r="A180" s="43"/>
      <c r="B180" s="58" t="s">
        <v>158</v>
      </c>
      <c r="C180" s="16" t="s">
        <v>66</v>
      </c>
      <c r="D180" s="16" t="s">
        <v>159</v>
      </c>
      <c r="E180" s="18"/>
      <c r="F180" s="18"/>
      <c r="G180" s="18"/>
      <c r="H180" s="18"/>
      <c r="I180" s="18"/>
      <c r="J180" s="18"/>
      <c r="K180" s="10">
        <v>0</v>
      </c>
      <c r="L180" s="47">
        <v>1030000</v>
      </c>
      <c r="M180" s="69">
        <v>968332.9</v>
      </c>
      <c r="N180" s="89">
        <f t="shared" si="27"/>
        <v>94.012902912621371</v>
      </c>
      <c r="O180" s="89">
        <v>0</v>
      </c>
      <c r="P180" s="93"/>
    </row>
    <row r="181" spans="1:16" s="29" customFormat="1" ht="26.25" customHeight="1" outlineLevel="1" x14ac:dyDescent="0.2">
      <c r="A181" s="43"/>
      <c r="B181" s="58" t="s">
        <v>319</v>
      </c>
      <c r="C181" s="16" t="s">
        <v>66</v>
      </c>
      <c r="D181" s="16" t="s">
        <v>320</v>
      </c>
      <c r="E181" s="36"/>
      <c r="F181" s="36"/>
      <c r="G181" s="36"/>
      <c r="H181" s="36"/>
      <c r="I181" s="36"/>
      <c r="J181" s="36"/>
      <c r="K181" s="10">
        <v>0</v>
      </c>
      <c r="L181" s="47">
        <v>380000</v>
      </c>
      <c r="M181" s="69">
        <v>277326.59999999998</v>
      </c>
      <c r="N181" s="89">
        <f t="shared" si="27"/>
        <v>72.98068421052632</v>
      </c>
      <c r="O181" s="89">
        <v>0</v>
      </c>
      <c r="P181" s="93"/>
    </row>
    <row r="182" spans="1:16" s="29" customFormat="1" ht="26.25" customHeight="1" outlineLevel="1" x14ac:dyDescent="0.2">
      <c r="A182" s="43"/>
      <c r="B182" s="34" t="s">
        <v>321</v>
      </c>
      <c r="C182" s="16" t="s">
        <v>66</v>
      </c>
      <c r="D182" s="16" t="s">
        <v>322</v>
      </c>
      <c r="E182" s="36"/>
      <c r="F182" s="36"/>
      <c r="G182" s="36"/>
      <c r="H182" s="36"/>
      <c r="I182" s="36"/>
      <c r="J182" s="36"/>
      <c r="K182" s="10">
        <v>0</v>
      </c>
      <c r="L182" s="47">
        <v>17940</v>
      </c>
      <c r="M182" s="69">
        <v>17940</v>
      </c>
      <c r="N182" s="89">
        <f t="shared" si="27"/>
        <v>100</v>
      </c>
      <c r="O182" s="89">
        <v>0</v>
      </c>
      <c r="P182" s="93"/>
    </row>
    <row r="183" spans="1:16" ht="26.25" customHeight="1" outlineLevel="1" x14ac:dyDescent="0.2">
      <c r="A183" s="43"/>
      <c r="B183" s="58" t="s">
        <v>160</v>
      </c>
      <c r="C183" s="16" t="s">
        <v>66</v>
      </c>
      <c r="D183" s="16" t="s">
        <v>161</v>
      </c>
      <c r="E183" s="18"/>
      <c r="F183" s="18"/>
      <c r="G183" s="18"/>
      <c r="H183" s="18"/>
      <c r="I183" s="18"/>
      <c r="J183" s="18"/>
      <c r="K183" s="10">
        <v>1350000</v>
      </c>
      <c r="L183" s="47">
        <v>4948590</v>
      </c>
      <c r="M183" s="69">
        <v>3923567.34</v>
      </c>
      <c r="N183" s="89">
        <f t="shared" si="27"/>
        <v>79.28657132637781</v>
      </c>
      <c r="O183" s="89">
        <f t="shared" si="28"/>
        <v>290.63461777777775</v>
      </c>
      <c r="P183" s="93"/>
    </row>
    <row r="184" spans="1:16" s="29" customFormat="1" ht="26.25" customHeight="1" outlineLevel="1" x14ac:dyDescent="0.2">
      <c r="A184" s="43"/>
      <c r="B184" s="34" t="s">
        <v>323</v>
      </c>
      <c r="C184" s="16" t="s">
        <v>66</v>
      </c>
      <c r="D184" s="16" t="s">
        <v>324</v>
      </c>
      <c r="E184" s="36"/>
      <c r="F184" s="36"/>
      <c r="G184" s="36"/>
      <c r="H184" s="36"/>
      <c r="I184" s="36"/>
      <c r="J184" s="36"/>
      <c r="K184" s="10">
        <v>0</v>
      </c>
      <c r="L184" s="47">
        <v>100128.6</v>
      </c>
      <c r="M184" s="69">
        <v>100128.6</v>
      </c>
      <c r="N184" s="89">
        <f t="shared" si="27"/>
        <v>100</v>
      </c>
      <c r="O184" s="89">
        <v>0</v>
      </c>
      <c r="P184" s="93"/>
    </row>
    <row r="185" spans="1:16" s="29" customFormat="1" ht="26.25" customHeight="1" outlineLevel="1" x14ac:dyDescent="0.2">
      <c r="A185" s="43"/>
      <c r="B185" s="34" t="s">
        <v>325</v>
      </c>
      <c r="C185" s="16" t="s">
        <v>66</v>
      </c>
      <c r="D185" s="16" t="s">
        <v>326</v>
      </c>
      <c r="E185" s="36"/>
      <c r="F185" s="36"/>
      <c r="G185" s="36"/>
      <c r="H185" s="36"/>
      <c r="I185" s="36"/>
      <c r="J185" s="36"/>
      <c r="K185" s="10">
        <v>0</v>
      </c>
      <c r="L185" s="47">
        <v>600000</v>
      </c>
      <c r="M185" s="69">
        <v>510194.4</v>
      </c>
      <c r="N185" s="89">
        <f t="shared" si="27"/>
        <v>85.03240000000001</v>
      </c>
      <c r="O185" s="89">
        <v>0</v>
      </c>
      <c r="P185" s="93"/>
    </row>
    <row r="186" spans="1:16" s="29" customFormat="1" ht="26.25" customHeight="1" outlineLevel="1" x14ac:dyDescent="0.2">
      <c r="A186" s="43"/>
      <c r="B186" s="34" t="s">
        <v>327</v>
      </c>
      <c r="C186" s="16" t="s">
        <v>66</v>
      </c>
      <c r="D186" s="16" t="s">
        <v>328</v>
      </c>
      <c r="E186" s="36"/>
      <c r="F186" s="36"/>
      <c r="G186" s="36"/>
      <c r="H186" s="36"/>
      <c r="I186" s="36"/>
      <c r="J186" s="36"/>
      <c r="K186" s="10">
        <v>0</v>
      </c>
      <c r="L186" s="47">
        <v>10028269.619999999</v>
      </c>
      <c r="M186" s="69">
        <v>9061383.9199999999</v>
      </c>
      <c r="N186" s="89">
        <f t="shared" si="27"/>
        <v>90.358399438406806</v>
      </c>
      <c r="O186" s="89">
        <v>0</v>
      </c>
      <c r="P186" s="93"/>
    </row>
    <row r="187" spans="1:16" s="29" customFormat="1" ht="26.25" customHeight="1" outlineLevel="1" x14ac:dyDescent="0.2">
      <c r="A187" s="43"/>
      <c r="B187" s="34" t="s">
        <v>329</v>
      </c>
      <c r="C187" s="16" t="s">
        <v>66</v>
      </c>
      <c r="D187" s="16" t="s">
        <v>330</v>
      </c>
      <c r="E187" s="36"/>
      <c r="F187" s="36"/>
      <c r="G187" s="36"/>
      <c r="H187" s="36"/>
      <c r="I187" s="36"/>
      <c r="J187" s="36"/>
      <c r="K187" s="10">
        <v>0</v>
      </c>
      <c r="L187" s="47">
        <v>60000</v>
      </c>
      <c r="M187" s="69">
        <v>60000</v>
      </c>
      <c r="N187" s="89">
        <f t="shared" si="27"/>
        <v>100</v>
      </c>
      <c r="O187" s="89">
        <v>0</v>
      </c>
      <c r="P187" s="93"/>
    </row>
    <row r="188" spans="1:16" s="29" customFormat="1" ht="26.25" customHeight="1" outlineLevel="1" x14ac:dyDescent="0.2">
      <c r="A188" s="43"/>
      <c r="B188" s="34" t="s">
        <v>331</v>
      </c>
      <c r="C188" s="16" t="s">
        <v>66</v>
      </c>
      <c r="D188" s="16" t="s">
        <v>332</v>
      </c>
      <c r="E188" s="36"/>
      <c r="F188" s="36"/>
      <c r="G188" s="36"/>
      <c r="H188" s="36"/>
      <c r="I188" s="36"/>
      <c r="J188" s="36"/>
      <c r="K188" s="10">
        <v>0</v>
      </c>
      <c r="L188" s="47">
        <v>4912930</v>
      </c>
      <c r="M188" s="69">
        <v>2992368.73</v>
      </c>
      <c r="N188" s="89">
        <f t="shared" si="27"/>
        <v>60.90802698186215</v>
      </c>
      <c r="O188" s="89">
        <v>0</v>
      </c>
      <c r="P188" s="93"/>
    </row>
    <row r="189" spans="1:16" s="29" customFormat="1" ht="29.25" customHeight="1" outlineLevel="1" x14ac:dyDescent="0.2">
      <c r="A189" s="43"/>
      <c r="B189" s="55" t="s">
        <v>358</v>
      </c>
      <c r="C189" s="16" t="s">
        <v>66</v>
      </c>
      <c r="D189" s="16" t="s">
        <v>359</v>
      </c>
      <c r="E189" s="36"/>
      <c r="F189" s="36"/>
      <c r="G189" s="36"/>
      <c r="H189" s="36"/>
      <c r="I189" s="36"/>
      <c r="J189" s="36"/>
      <c r="K189" s="10">
        <v>0</v>
      </c>
      <c r="L189" s="47">
        <v>5222234.49</v>
      </c>
      <c r="M189" s="69">
        <v>5222234.49</v>
      </c>
      <c r="N189" s="89">
        <f t="shared" si="27"/>
        <v>100</v>
      </c>
      <c r="O189" s="89">
        <v>0</v>
      </c>
      <c r="P189" s="93"/>
    </row>
    <row r="190" spans="1:16" ht="26.25" customHeight="1" outlineLevel="1" x14ac:dyDescent="0.2">
      <c r="A190" s="43"/>
      <c r="B190" s="34" t="s">
        <v>385</v>
      </c>
      <c r="C190" s="16" t="s">
        <v>66</v>
      </c>
      <c r="D190" s="16" t="s">
        <v>292</v>
      </c>
      <c r="E190" s="18"/>
      <c r="F190" s="18"/>
      <c r="G190" s="18"/>
      <c r="H190" s="18"/>
      <c r="I190" s="18"/>
      <c r="J190" s="18"/>
      <c r="K190" s="10">
        <v>0</v>
      </c>
      <c r="L190" s="47">
        <v>52749.84</v>
      </c>
      <c r="M190" s="69">
        <v>52749.84</v>
      </c>
      <c r="N190" s="89">
        <f t="shared" si="27"/>
        <v>100</v>
      </c>
      <c r="O190" s="89">
        <v>0</v>
      </c>
      <c r="P190" s="93"/>
    </row>
    <row r="191" spans="1:16" ht="88.5" customHeight="1" outlineLevel="1" x14ac:dyDescent="0.2">
      <c r="A191" s="59" t="s">
        <v>284</v>
      </c>
      <c r="B191" s="60" t="s">
        <v>164</v>
      </c>
      <c r="C191" s="17"/>
      <c r="D191" s="17" t="s">
        <v>165</v>
      </c>
      <c r="E191" s="27"/>
      <c r="F191" s="27"/>
      <c r="G191" s="27"/>
      <c r="H191" s="27"/>
      <c r="I191" s="27"/>
      <c r="J191" s="27"/>
      <c r="K191" s="75">
        <f t="shared" ref="K191:M191" si="34">K192</f>
        <v>23851310</v>
      </c>
      <c r="L191" s="75">
        <f t="shared" si="34"/>
        <v>25976376</v>
      </c>
      <c r="M191" s="37">
        <f t="shared" si="34"/>
        <v>24773800.359999999</v>
      </c>
      <c r="N191" s="89">
        <f t="shared" si="27"/>
        <v>95.370502644402748</v>
      </c>
      <c r="O191" s="89">
        <f t="shared" si="28"/>
        <v>103.8676716708642</v>
      </c>
      <c r="P191" s="23"/>
    </row>
    <row r="192" spans="1:16" ht="31.5" customHeight="1" outlineLevel="1" x14ac:dyDescent="0.2">
      <c r="A192" s="46" t="s">
        <v>531</v>
      </c>
      <c r="B192" s="61" t="s">
        <v>81</v>
      </c>
      <c r="C192" s="22"/>
      <c r="D192" s="22" t="s">
        <v>166</v>
      </c>
      <c r="E192" s="32"/>
      <c r="F192" s="32"/>
      <c r="G192" s="32"/>
      <c r="H192" s="32"/>
      <c r="I192" s="32"/>
      <c r="J192" s="32"/>
      <c r="K192" s="76">
        <f>K195+K196+K197+K193+K194</f>
        <v>23851310</v>
      </c>
      <c r="L192" s="76">
        <f t="shared" ref="L192:M192" si="35">L195+L196+L197+L193+L194</f>
        <v>25976376</v>
      </c>
      <c r="M192" s="76">
        <f t="shared" si="35"/>
        <v>24773800.359999999</v>
      </c>
      <c r="N192" s="89">
        <f t="shared" si="27"/>
        <v>95.370502644402748</v>
      </c>
      <c r="O192" s="89">
        <f t="shared" si="28"/>
        <v>103.8676716708642</v>
      </c>
      <c r="P192" s="93"/>
    </row>
    <row r="193" spans="1:16" ht="42" customHeight="1" outlineLevel="1" x14ac:dyDescent="0.2">
      <c r="A193" s="46"/>
      <c r="B193" s="58" t="s">
        <v>518</v>
      </c>
      <c r="C193" s="16" t="s">
        <v>66</v>
      </c>
      <c r="D193" s="16" t="s">
        <v>516</v>
      </c>
      <c r="E193" s="18"/>
      <c r="F193" s="18"/>
      <c r="G193" s="18"/>
      <c r="H193" s="18"/>
      <c r="I193" s="18"/>
      <c r="J193" s="18"/>
      <c r="K193" s="47">
        <v>0</v>
      </c>
      <c r="L193" s="47">
        <v>5216100.32</v>
      </c>
      <c r="M193" s="47">
        <v>5216100.32</v>
      </c>
      <c r="N193" s="89">
        <f t="shared" si="27"/>
        <v>100</v>
      </c>
      <c r="O193" s="89">
        <v>0</v>
      </c>
      <c r="P193" s="93"/>
    </row>
    <row r="194" spans="1:16" ht="45" customHeight="1" outlineLevel="1" x14ac:dyDescent="0.2">
      <c r="A194" s="46"/>
      <c r="B194" s="58" t="s">
        <v>519</v>
      </c>
      <c r="C194" s="16" t="s">
        <v>66</v>
      </c>
      <c r="D194" s="16" t="s">
        <v>517</v>
      </c>
      <c r="E194" s="18"/>
      <c r="F194" s="18"/>
      <c r="G194" s="18"/>
      <c r="H194" s="18"/>
      <c r="I194" s="18"/>
      <c r="J194" s="18"/>
      <c r="K194" s="47">
        <v>0</v>
      </c>
      <c r="L194" s="47">
        <v>4204479.68</v>
      </c>
      <c r="M194" s="47">
        <v>4204479.68</v>
      </c>
      <c r="N194" s="89">
        <f t="shared" si="27"/>
        <v>100</v>
      </c>
      <c r="O194" s="89">
        <v>0</v>
      </c>
      <c r="P194" s="93"/>
    </row>
    <row r="195" spans="1:16" ht="39" customHeight="1" outlineLevel="1" x14ac:dyDescent="0.2">
      <c r="A195" s="43"/>
      <c r="B195" s="23" t="s">
        <v>282</v>
      </c>
      <c r="C195" s="16" t="s">
        <v>66</v>
      </c>
      <c r="D195" s="16" t="s">
        <v>283</v>
      </c>
      <c r="E195" s="18"/>
      <c r="F195" s="18"/>
      <c r="G195" s="18"/>
      <c r="H195" s="18"/>
      <c r="I195" s="18"/>
      <c r="J195" s="18"/>
      <c r="K195" s="10">
        <v>0</v>
      </c>
      <c r="L195" s="47">
        <v>1279146</v>
      </c>
      <c r="M195" s="69">
        <v>79146</v>
      </c>
      <c r="N195" s="89">
        <f t="shared" si="27"/>
        <v>6.1874094122172139</v>
      </c>
      <c r="O195" s="89">
        <v>0</v>
      </c>
      <c r="P195" s="93"/>
    </row>
    <row r="196" spans="1:16" ht="39" customHeight="1" outlineLevel="1" x14ac:dyDescent="0.2">
      <c r="A196" s="43"/>
      <c r="B196" s="23" t="s">
        <v>496</v>
      </c>
      <c r="C196" s="16" t="s">
        <v>66</v>
      </c>
      <c r="D196" s="16" t="s">
        <v>494</v>
      </c>
      <c r="E196" s="18"/>
      <c r="F196" s="18"/>
      <c r="G196" s="18"/>
      <c r="H196" s="18"/>
      <c r="I196" s="18"/>
      <c r="J196" s="18"/>
      <c r="K196" s="47">
        <v>23135770.699999999</v>
      </c>
      <c r="L196" s="47">
        <v>14818350.5</v>
      </c>
      <c r="M196" s="69">
        <v>14815852.119999999</v>
      </c>
      <c r="N196" s="89">
        <f t="shared" si="27"/>
        <v>99.983139958796357</v>
      </c>
      <c r="O196" s="89">
        <f t="shared" ref="O196:O225" si="36">M196/K196*100</f>
        <v>64.038723032468496</v>
      </c>
      <c r="P196" s="93"/>
    </row>
    <row r="197" spans="1:16" ht="42.75" customHeight="1" outlineLevel="1" x14ac:dyDescent="0.2">
      <c r="A197" s="43"/>
      <c r="B197" s="23" t="s">
        <v>497</v>
      </c>
      <c r="C197" s="16" t="s">
        <v>66</v>
      </c>
      <c r="D197" s="16" t="s">
        <v>495</v>
      </c>
      <c r="E197" s="18"/>
      <c r="F197" s="18"/>
      <c r="G197" s="18"/>
      <c r="H197" s="18"/>
      <c r="I197" s="18"/>
      <c r="J197" s="18"/>
      <c r="K197" s="47">
        <v>715539.3</v>
      </c>
      <c r="L197" s="47">
        <v>458299.5</v>
      </c>
      <c r="M197" s="69">
        <v>458222.24</v>
      </c>
      <c r="N197" s="89">
        <f t="shared" si="27"/>
        <v>99.983142028302453</v>
      </c>
      <c r="O197" s="89">
        <f t="shared" si="36"/>
        <v>64.038724357977259</v>
      </c>
      <c r="P197" s="93"/>
    </row>
    <row r="198" spans="1:16" ht="71.25" customHeight="1" outlineLevel="1" x14ac:dyDescent="0.2">
      <c r="A198" s="59" t="s">
        <v>350</v>
      </c>
      <c r="B198" s="60" t="s">
        <v>167</v>
      </c>
      <c r="C198" s="17"/>
      <c r="D198" s="17" t="s">
        <v>168</v>
      </c>
      <c r="E198" s="27"/>
      <c r="F198" s="27"/>
      <c r="G198" s="27"/>
      <c r="H198" s="27"/>
      <c r="I198" s="27"/>
      <c r="J198" s="27"/>
      <c r="K198" s="75">
        <f>K199</f>
        <v>13769861</v>
      </c>
      <c r="L198" s="75">
        <f>L199</f>
        <v>14429125.190000001</v>
      </c>
      <c r="M198" s="37">
        <f>M199+M203</f>
        <v>14306688.699999999</v>
      </c>
      <c r="N198" s="89">
        <f t="shared" ref="N198:N225" si="37">M198/L198*100</f>
        <v>99.151462833763091</v>
      </c>
      <c r="O198" s="89">
        <f t="shared" si="36"/>
        <v>103.89857021795646</v>
      </c>
      <c r="P198" s="23"/>
    </row>
    <row r="199" spans="1:16" ht="26.25" customHeight="1" outlineLevel="1" x14ac:dyDescent="0.2">
      <c r="A199" s="20" t="s">
        <v>384</v>
      </c>
      <c r="B199" s="61" t="s">
        <v>170</v>
      </c>
      <c r="C199" s="22"/>
      <c r="D199" s="22" t="s">
        <v>169</v>
      </c>
      <c r="E199" s="32"/>
      <c r="F199" s="32"/>
      <c r="G199" s="32"/>
      <c r="H199" s="32"/>
      <c r="I199" s="32"/>
      <c r="J199" s="32"/>
      <c r="K199" s="76">
        <f>K201+K202+K204+K200</f>
        <v>13769861</v>
      </c>
      <c r="L199" s="76">
        <f>L201+L202+L204+L200</f>
        <v>14429125.190000001</v>
      </c>
      <c r="M199" s="12">
        <f>M201+M202+M200</f>
        <v>7311361.4199999999</v>
      </c>
      <c r="N199" s="89">
        <f t="shared" si="37"/>
        <v>50.670857198377384</v>
      </c>
      <c r="O199" s="89">
        <f t="shared" si="36"/>
        <v>53.096842589769068</v>
      </c>
      <c r="P199" s="93"/>
    </row>
    <row r="200" spans="1:16" s="29" customFormat="1" ht="26.25" customHeight="1" outlineLevel="1" x14ac:dyDescent="0.2">
      <c r="A200" s="46"/>
      <c r="B200" s="34" t="s">
        <v>333</v>
      </c>
      <c r="C200" s="16" t="s">
        <v>66</v>
      </c>
      <c r="D200" s="16" t="s">
        <v>334</v>
      </c>
      <c r="E200" s="32"/>
      <c r="F200" s="32"/>
      <c r="G200" s="32"/>
      <c r="H200" s="32"/>
      <c r="I200" s="32"/>
      <c r="J200" s="32"/>
      <c r="K200" s="10">
        <v>0</v>
      </c>
      <c r="L200" s="47">
        <v>1074074.05</v>
      </c>
      <c r="M200" s="69">
        <v>951637.56</v>
      </c>
      <c r="N200" s="89">
        <f t="shared" si="37"/>
        <v>88.600740330706245</v>
      </c>
      <c r="O200" s="89">
        <v>0</v>
      </c>
      <c r="P200" s="93"/>
    </row>
    <row r="201" spans="1:16" ht="26.25" customHeight="1" outlineLevel="1" x14ac:dyDescent="0.2">
      <c r="A201" s="43"/>
      <c r="B201" s="58" t="s">
        <v>200</v>
      </c>
      <c r="C201" s="16" t="s">
        <v>66</v>
      </c>
      <c r="D201" s="16" t="s">
        <v>201</v>
      </c>
      <c r="E201" s="18"/>
      <c r="F201" s="18"/>
      <c r="G201" s="18"/>
      <c r="H201" s="18"/>
      <c r="I201" s="18"/>
      <c r="J201" s="18"/>
      <c r="K201" s="10">
        <v>6168932.1399999997</v>
      </c>
      <c r="L201" s="47">
        <v>6168932.1399999997</v>
      </c>
      <c r="M201" s="69">
        <v>6168932.1399999997</v>
      </c>
      <c r="N201" s="89">
        <f t="shared" si="37"/>
        <v>100</v>
      </c>
      <c r="O201" s="89">
        <f t="shared" si="36"/>
        <v>100</v>
      </c>
      <c r="P201" s="93"/>
    </row>
    <row r="202" spans="1:16" ht="26.25" customHeight="1" outlineLevel="1" x14ac:dyDescent="0.2">
      <c r="A202" s="43"/>
      <c r="B202" s="58" t="s">
        <v>202</v>
      </c>
      <c r="C202" s="16" t="s">
        <v>66</v>
      </c>
      <c r="D202" s="16" t="s">
        <v>203</v>
      </c>
      <c r="E202" s="18"/>
      <c r="F202" s="18"/>
      <c r="G202" s="18"/>
      <c r="H202" s="18"/>
      <c r="I202" s="18"/>
      <c r="J202" s="18"/>
      <c r="K202" s="10">
        <v>190791.72</v>
      </c>
      <c r="L202" s="47">
        <v>190791.72</v>
      </c>
      <c r="M202" s="69">
        <v>190791.72</v>
      </c>
      <c r="N202" s="89">
        <f t="shared" si="37"/>
        <v>100</v>
      </c>
      <c r="O202" s="89">
        <f t="shared" si="36"/>
        <v>100</v>
      </c>
      <c r="P202" s="93"/>
    </row>
    <row r="203" spans="1:16" ht="26.25" customHeight="1" outlineLevel="1" x14ac:dyDescent="0.2">
      <c r="A203" s="20" t="s">
        <v>451</v>
      </c>
      <c r="B203" s="62" t="s">
        <v>305</v>
      </c>
      <c r="C203" s="22" t="s">
        <v>303</v>
      </c>
      <c r="D203" s="22" t="s">
        <v>306</v>
      </c>
      <c r="E203" s="32"/>
      <c r="F203" s="32"/>
      <c r="G203" s="32"/>
      <c r="H203" s="32"/>
      <c r="I203" s="32"/>
      <c r="J203" s="32"/>
      <c r="K203" s="76">
        <f>K204</f>
        <v>7410137.1399999997</v>
      </c>
      <c r="L203" s="76">
        <f>L204</f>
        <v>6995327.2800000003</v>
      </c>
      <c r="M203" s="12">
        <f>M204</f>
        <v>6995327.2800000003</v>
      </c>
      <c r="N203" s="89">
        <f t="shared" si="37"/>
        <v>100</v>
      </c>
      <c r="O203" s="89">
        <f t="shared" si="36"/>
        <v>94.402129782985384</v>
      </c>
      <c r="P203" s="93"/>
    </row>
    <row r="204" spans="1:16" ht="55.5" customHeight="1" outlineLevel="1" x14ac:dyDescent="0.2">
      <c r="A204" s="43"/>
      <c r="B204" s="58" t="s">
        <v>204</v>
      </c>
      <c r="C204" s="16" t="s">
        <v>66</v>
      </c>
      <c r="D204" s="16" t="s">
        <v>205</v>
      </c>
      <c r="E204" s="18"/>
      <c r="F204" s="18"/>
      <c r="G204" s="18"/>
      <c r="H204" s="18"/>
      <c r="I204" s="18"/>
      <c r="J204" s="18"/>
      <c r="K204" s="10">
        <v>7410137.1399999997</v>
      </c>
      <c r="L204" s="47">
        <v>6995327.2800000003</v>
      </c>
      <c r="M204" s="10">
        <v>6995327.2800000003</v>
      </c>
      <c r="N204" s="89">
        <f t="shared" si="37"/>
        <v>100</v>
      </c>
      <c r="O204" s="89">
        <f t="shared" si="36"/>
        <v>94.402129782985384</v>
      </c>
      <c r="P204" s="93"/>
    </row>
    <row r="205" spans="1:16" ht="87.75" customHeight="1" outlineLevel="1" x14ac:dyDescent="0.2">
      <c r="A205" s="14" t="s">
        <v>361</v>
      </c>
      <c r="B205" s="107" t="s">
        <v>520</v>
      </c>
      <c r="C205" s="16"/>
      <c r="D205" s="108" t="s">
        <v>521</v>
      </c>
      <c r="E205" s="18"/>
      <c r="F205" s="18"/>
      <c r="G205" s="18"/>
      <c r="H205" s="18"/>
      <c r="I205" s="18"/>
      <c r="J205" s="18"/>
      <c r="K205" s="113">
        <f>K206</f>
        <v>0</v>
      </c>
      <c r="L205" s="113">
        <f t="shared" ref="L205:M205" si="38">L206</f>
        <v>100000</v>
      </c>
      <c r="M205" s="113">
        <f t="shared" si="38"/>
        <v>59741</v>
      </c>
      <c r="N205" s="89">
        <f t="shared" ref="N205:N207" si="39">M205/L205*100</f>
        <v>59.741</v>
      </c>
      <c r="O205" s="89">
        <v>0</v>
      </c>
      <c r="P205" s="23" t="s">
        <v>559</v>
      </c>
    </row>
    <row r="206" spans="1:16" ht="55.5" customHeight="1" outlineLevel="1" x14ac:dyDescent="0.2">
      <c r="A206" s="20" t="s">
        <v>362</v>
      </c>
      <c r="B206" s="111" t="s">
        <v>522</v>
      </c>
      <c r="C206" s="109"/>
      <c r="D206" s="109" t="s">
        <v>524</v>
      </c>
      <c r="E206" s="32"/>
      <c r="F206" s="32"/>
      <c r="G206" s="32"/>
      <c r="H206" s="32"/>
      <c r="I206" s="32"/>
      <c r="J206" s="32"/>
      <c r="K206" s="110">
        <f>K207</f>
        <v>0</v>
      </c>
      <c r="L206" s="114">
        <f t="shared" ref="L206:M206" si="40">L207</f>
        <v>100000</v>
      </c>
      <c r="M206" s="114">
        <f t="shared" si="40"/>
        <v>59741</v>
      </c>
      <c r="N206" s="89">
        <f t="shared" si="39"/>
        <v>59.741</v>
      </c>
      <c r="O206" s="89">
        <v>0</v>
      </c>
      <c r="P206" s="93"/>
    </row>
    <row r="207" spans="1:16" ht="55.5" customHeight="1" outlineLevel="1" x14ac:dyDescent="0.2">
      <c r="A207" s="43"/>
      <c r="B207" s="112" t="s">
        <v>523</v>
      </c>
      <c r="C207" s="16" t="s">
        <v>66</v>
      </c>
      <c r="D207" s="16" t="s">
        <v>525</v>
      </c>
      <c r="E207" s="18"/>
      <c r="F207" s="18"/>
      <c r="G207" s="18"/>
      <c r="H207" s="18"/>
      <c r="I207" s="18"/>
      <c r="J207" s="18"/>
      <c r="K207" s="47">
        <v>0</v>
      </c>
      <c r="L207" s="47">
        <v>100000</v>
      </c>
      <c r="M207" s="10">
        <v>59741</v>
      </c>
      <c r="N207" s="89">
        <f t="shared" si="39"/>
        <v>59.741</v>
      </c>
      <c r="O207" s="89">
        <v>0</v>
      </c>
      <c r="P207" s="93"/>
    </row>
    <row r="208" spans="1:16" ht="63.75" customHeight="1" outlineLevel="1" x14ac:dyDescent="0.2">
      <c r="A208" s="59" t="s">
        <v>386</v>
      </c>
      <c r="B208" s="60" t="s">
        <v>345</v>
      </c>
      <c r="C208" s="17"/>
      <c r="D208" s="17" t="s">
        <v>285</v>
      </c>
      <c r="E208" s="27"/>
      <c r="F208" s="27"/>
      <c r="G208" s="27"/>
      <c r="H208" s="27"/>
      <c r="I208" s="27"/>
      <c r="J208" s="27"/>
      <c r="K208" s="75">
        <f t="shared" ref="K208:L210" si="41">K209</f>
        <v>0</v>
      </c>
      <c r="L208" s="75">
        <f t="shared" si="41"/>
        <v>1300000</v>
      </c>
      <c r="M208" s="37">
        <f t="shared" ref="M208:M210" si="42">M209</f>
        <v>1300000</v>
      </c>
      <c r="N208" s="89">
        <f t="shared" si="37"/>
        <v>100</v>
      </c>
      <c r="O208" s="89">
        <v>0</v>
      </c>
      <c r="P208" s="23" t="s">
        <v>560</v>
      </c>
    </row>
    <row r="209" spans="1:16" ht="36" customHeight="1" outlineLevel="1" x14ac:dyDescent="0.2">
      <c r="A209" s="43" t="s">
        <v>389</v>
      </c>
      <c r="B209" s="58" t="s">
        <v>286</v>
      </c>
      <c r="C209" s="16"/>
      <c r="D209" s="16" t="s">
        <v>288</v>
      </c>
      <c r="E209" s="18"/>
      <c r="F209" s="18"/>
      <c r="G209" s="18"/>
      <c r="H209" s="18"/>
      <c r="I209" s="18"/>
      <c r="J209" s="18"/>
      <c r="K209" s="47">
        <f t="shared" si="41"/>
        <v>0</v>
      </c>
      <c r="L209" s="47">
        <f t="shared" si="41"/>
        <v>1300000</v>
      </c>
      <c r="M209" s="10">
        <f t="shared" si="42"/>
        <v>1300000</v>
      </c>
      <c r="N209" s="89">
        <f t="shared" si="37"/>
        <v>100</v>
      </c>
      <c r="O209" s="89">
        <v>0</v>
      </c>
      <c r="P209" s="93"/>
    </row>
    <row r="210" spans="1:16" ht="42" customHeight="1" outlineLevel="1" x14ac:dyDescent="0.2">
      <c r="A210" s="46" t="s">
        <v>529</v>
      </c>
      <c r="B210" s="61" t="s">
        <v>287</v>
      </c>
      <c r="C210" s="22"/>
      <c r="D210" s="22" t="s">
        <v>289</v>
      </c>
      <c r="E210" s="32"/>
      <c r="F210" s="32"/>
      <c r="G210" s="32"/>
      <c r="H210" s="32"/>
      <c r="I210" s="32"/>
      <c r="J210" s="32"/>
      <c r="K210" s="76">
        <f t="shared" si="41"/>
        <v>0</v>
      </c>
      <c r="L210" s="76">
        <f t="shared" si="41"/>
        <v>1300000</v>
      </c>
      <c r="M210" s="12">
        <f t="shared" si="42"/>
        <v>1300000</v>
      </c>
      <c r="N210" s="89">
        <f t="shared" si="37"/>
        <v>100</v>
      </c>
      <c r="O210" s="89">
        <v>0</v>
      </c>
      <c r="P210" s="93"/>
    </row>
    <row r="211" spans="1:16" ht="26.25" customHeight="1" outlineLevel="1" x14ac:dyDescent="0.2">
      <c r="A211" s="43"/>
      <c r="B211" s="58" t="s">
        <v>290</v>
      </c>
      <c r="C211" s="16" t="s">
        <v>66</v>
      </c>
      <c r="D211" s="16" t="s">
        <v>291</v>
      </c>
      <c r="E211" s="18"/>
      <c r="F211" s="18"/>
      <c r="G211" s="18"/>
      <c r="H211" s="18"/>
      <c r="I211" s="18"/>
      <c r="J211" s="18"/>
      <c r="K211" s="10">
        <v>0</v>
      </c>
      <c r="L211" s="47">
        <v>1300000</v>
      </c>
      <c r="M211" s="69">
        <v>1300000</v>
      </c>
      <c r="N211" s="89">
        <f t="shared" si="37"/>
        <v>100</v>
      </c>
      <c r="O211" s="89">
        <v>0</v>
      </c>
      <c r="P211" s="93"/>
    </row>
    <row r="212" spans="1:16" ht="56.25" customHeight="1" outlineLevel="1" x14ac:dyDescent="0.2">
      <c r="A212" s="59" t="s">
        <v>414</v>
      </c>
      <c r="B212" s="60" t="s">
        <v>387</v>
      </c>
      <c r="C212" s="17"/>
      <c r="D212" s="17" t="s">
        <v>388</v>
      </c>
      <c r="E212" s="27"/>
      <c r="F212" s="27"/>
      <c r="G212" s="27"/>
      <c r="H212" s="27"/>
      <c r="I212" s="27"/>
      <c r="J212" s="27"/>
      <c r="K212" s="75">
        <f t="shared" ref="K212:M213" si="43">K213</f>
        <v>10000</v>
      </c>
      <c r="L212" s="75">
        <f t="shared" si="43"/>
        <v>10000</v>
      </c>
      <c r="M212" s="37">
        <f t="shared" si="43"/>
        <v>10000</v>
      </c>
      <c r="N212" s="89">
        <f t="shared" si="37"/>
        <v>100</v>
      </c>
      <c r="O212" s="89">
        <f t="shared" si="36"/>
        <v>100</v>
      </c>
      <c r="P212" s="23"/>
    </row>
    <row r="213" spans="1:16" ht="42" customHeight="1" outlineLevel="1" x14ac:dyDescent="0.2">
      <c r="A213" s="46" t="s">
        <v>413</v>
      </c>
      <c r="B213" s="61" t="s">
        <v>390</v>
      </c>
      <c r="C213" s="16" t="s">
        <v>66</v>
      </c>
      <c r="D213" s="16" t="s">
        <v>391</v>
      </c>
      <c r="E213" s="18"/>
      <c r="F213" s="18"/>
      <c r="G213" s="18"/>
      <c r="H213" s="18"/>
      <c r="I213" s="18"/>
      <c r="J213" s="18"/>
      <c r="K213" s="47">
        <f t="shared" si="43"/>
        <v>10000</v>
      </c>
      <c r="L213" s="47">
        <f t="shared" si="43"/>
        <v>10000</v>
      </c>
      <c r="M213" s="10">
        <f t="shared" si="43"/>
        <v>10000</v>
      </c>
      <c r="N213" s="89">
        <f t="shared" si="37"/>
        <v>100</v>
      </c>
      <c r="O213" s="89">
        <f t="shared" si="36"/>
        <v>100</v>
      </c>
      <c r="P213" s="93"/>
    </row>
    <row r="214" spans="1:16" ht="22.5" customHeight="1" outlineLevel="1" x14ac:dyDescent="0.2">
      <c r="A214" s="43"/>
      <c r="B214" s="58" t="s">
        <v>392</v>
      </c>
      <c r="C214" s="16" t="s">
        <v>66</v>
      </c>
      <c r="D214" s="16" t="s">
        <v>393</v>
      </c>
      <c r="E214" s="18"/>
      <c r="F214" s="18"/>
      <c r="G214" s="18"/>
      <c r="H214" s="18"/>
      <c r="I214" s="18"/>
      <c r="J214" s="18"/>
      <c r="K214" s="10">
        <v>10000</v>
      </c>
      <c r="L214" s="47">
        <v>10000</v>
      </c>
      <c r="M214" s="69">
        <v>10000</v>
      </c>
      <c r="N214" s="89">
        <f t="shared" si="37"/>
        <v>100</v>
      </c>
      <c r="O214" s="89">
        <f t="shared" si="36"/>
        <v>100</v>
      </c>
      <c r="P214" s="93"/>
    </row>
    <row r="215" spans="1:16" ht="52.5" customHeight="1" outlineLevel="1" x14ac:dyDescent="0.2">
      <c r="A215" s="59" t="s">
        <v>407</v>
      </c>
      <c r="B215" s="25" t="s">
        <v>360</v>
      </c>
      <c r="C215" s="17"/>
      <c r="D215" s="17" t="s">
        <v>367</v>
      </c>
      <c r="E215" s="27"/>
      <c r="F215" s="27"/>
      <c r="G215" s="27"/>
      <c r="H215" s="27"/>
      <c r="I215" s="27"/>
      <c r="J215" s="27"/>
      <c r="K215" s="75">
        <f>K216</f>
        <v>0</v>
      </c>
      <c r="L215" s="75">
        <f>L216</f>
        <v>93600</v>
      </c>
      <c r="M215" s="37">
        <f>M216</f>
        <v>93600</v>
      </c>
      <c r="N215" s="89">
        <f t="shared" si="37"/>
        <v>100</v>
      </c>
      <c r="O215" s="89">
        <v>0</v>
      </c>
      <c r="P215" s="23" t="s">
        <v>461</v>
      </c>
    </row>
    <row r="216" spans="1:16" ht="42" customHeight="1" outlineLevel="1" x14ac:dyDescent="0.2">
      <c r="A216" s="46" t="s">
        <v>408</v>
      </c>
      <c r="B216" s="61" t="s">
        <v>363</v>
      </c>
      <c r="C216" s="22"/>
      <c r="D216" s="22" t="s">
        <v>366</v>
      </c>
      <c r="E216" s="32"/>
      <c r="F216" s="32"/>
      <c r="G216" s="32"/>
      <c r="H216" s="32"/>
      <c r="I216" s="32"/>
      <c r="J216" s="32"/>
      <c r="K216" s="76">
        <f>K217</f>
        <v>0</v>
      </c>
      <c r="L216" s="76">
        <f t="shared" ref="L216:M216" si="44">L217</f>
        <v>93600</v>
      </c>
      <c r="M216" s="76">
        <f t="shared" si="44"/>
        <v>93600</v>
      </c>
      <c r="N216" s="89">
        <f t="shared" ref="N216" si="45">M216/L216*100</f>
        <v>100</v>
      </c>
      <c r="O216" s="89">
        <v>0</v>
      </c>
      <c r="P216" s="93"/>
    </row>
    <row r="217" spans="1:16" ht="30.75" customHeight="1" outlineLevel="1" x14ac:dyDescent="0.2">
      <c r="A217" s="43"/>
      <c r="B217" s="34" t="s">
        <v>364</v>
      </c>
      <c r="C217" s="16" t="s">
        <v>66</v>
      </c>
      <c r="D217" s="54" t="s">
        <v>365</v>
      </c>
      <c r="E217" s="18"/>
      <c r="F217" s="18"/>
      <c r="G217" s="18"/>
      <c r="H217" s="18"/>
      <c r="I217" s="18"/>
      <c r="J217" s="18"/>
      <c r="K217" s="10">
        <v>0</v>
      </c>
      <c r="L217" s="47">
        <v>93600</v>
      </c>
      <c r="M217" s="69">
        <v>93600</v>
      </c>
      <c r="N217" s="89">
        <f t="shared" si="37"/>
        <v>100</v>
      </c>
      <c r="O217" s="89">
        <v>0</v>
      </c>
      <c r="P217" s="93"/>
    </row>
    <row r="218" spans="1:16" ht="99.75" customHeight="1" outlineLevel="1" x14ac:dyDescent="0.2">
      <c r="A218" s="59" t="s">
        <v>452</v>
      </c>
      <c r="B218" s="25" t="s">
        <v>415</v>
      </c>
      <c r="C218" s="17"/>
      <c r="D218" s="81" t="s">
        <v>416</v>
      </c>
      <c r="E218" s="27"/>
      <c r="F218" s="27"/>
      <c r="G218" s="27"/>
      <c r="H218" s="27"/>
      <c r="I218" s="27"/>
      <c r="J218" s="27"/>
      <c r="K218" s="75">
        <f>K219</f>
        <v>0</v>
      </c>
      <c r="L218" s="75">
        <f t="shared" ref="L218:M218" si="46">L219</f>
        <v>4691837.2</v>
      </c>
      <c r="M218" s="75">
        <f t="shared" si="46"/>
        <v>3367831.21</v>
      </c>
      <c r="N218" s="89">
        <f t="shared" si="37"/>
        <v>71.780649379735507</v>
      </c>
      <c r="O218" s="89">
        <v>0</v>
      </c>
      <c r="P218" s="23" t="s">
        <v>561</v>
      </c>
    </row>
    <row r="219" spans="1:16" ht="26.25" customHeight="1" outlineLevel="1" x14ac:dyDescent="0.2">
      <c r="A219" s="46" t="s">
        <v>453</v>
      </c>
      <c r="B219" s="21" t="s">
        <v>411</v>
      </c>
      <c r="C219" s="22"/>
      <c r="D219" s="79" t="s">
        <v>412</v>
      </c>
      <c r="E219" s="32"/>
      <c r="F219" s="32"/>
      <c r="G219" s="32"/>
      <c r="H219" s="32"/>
      <c r="I219" s="32"/>
      <c r="J219" s="32"/>
      <c r="K219" s="76">
        <f>K220+K221</f>
        <v>0</v>
      </c>
      <c r="L219" s="76">
        <f t="shared" ref="L219:M219" si="47">L220+L221</f>
        <v>4691837.2</v>
      </c>
      <c r="M219" s="76">
        <f t="shared" si="47"/>
        <v>3367831.21</v>
      </c>
      <c r="N219" s="89">
        <f t="shared" si="37"/>
        <v>71.780649379735507</v>
      </c>
      <c r="O219" s="89">
        <v>0</v>
      </c>
      <c r="P219" s="93"/>
    </row>
    <row r="220" spans="1:16" ht="26.25" customHeight="1" outlineLevel="1" x14ac:dyDescent="0.2">
      <c r="A220" s="43"/>
      <c r="B220" s="34" t="s">
        <v>409</v>
      </c>
      <c r="C220" s="16" t="s">
        <v>66</v>
      </c>
      <c r="D220" s="54" t="s">
        <v>410</v>
      </c>
      <c r="E220" s="18"/>
      <c r="F220" s="18"/>
      <c r="G220" s="18"/>
      <c r="H220" s="18"/>
      <c r="I220" s="18"/>
      <c r="J220" s="18"/>
      <c r="K220" s="47">
        <v>0</v>
      </c>
      <c r="L220" s="47">
        <v>2443966.14</v>
      </c>
      <c r="M220" s="69">
        <v>1120090.48</v>
      </c>
      <c r="N220" s="89">
        <f t="shared" si="37"/>
        <v>45.830850995341528</v>
      </c>
      <c r="O220" s="89">
        <v>0</v>
      </c>
      <c r="P220" s="93"/>
    </row>
    <row r="221" spans="1:16" ht="33" customHeight="1" outlineLevel="1" x14ac:dyDescent="0.2">
      <c r="A221" s="43"/>
      <c r="B221" s="34" t="s">
        <v>499</v>
      </c>
      <c r="C221" s="16" t="s">
        <v>66</v>
      </c>
      <c r="D221" s="54" t="s">
        <v>498</v>
      </c>
      <c r="E221" s="18"/>
      <c r="F221" s="18"/>
      <c r="G221" s="18"/>
      <c r="H221" s="18"/>
      <c r="I221" s="18"/>
      <c r="J221" s="18"/>
      <c r="K221" s="47">
        <v>0</v>
      </c>
      <c r="L221" s="47">
        <v>2247871.06</v>
      </c>
      <c r="M221" s="104">
        <v>2247740.73</v>
      </c>
      <c r="N221" s="89">
        <f t="shared" si="37"/>
        <v>99.994202069579558</v>
      </c>
      <c r="O221" s="89">
        <v>0</v>
      </c>
      <c r="P221" s="93"/>
    </row>
    <row r="222" spans="1:16" ht="63.75" customHeight="1" outlineLevel="1" x14ac:dyDescent="0.2">
      <c r="A222" s="59" t="s">
        <v>527</v>
      </c>
      <c r="B222" s="25" t="s">
        <v>405</v>
      </c>
      <c r="C222" s="17"/>
      <c r="D222" s="81" t="s">
        <v>406</v>
      </c>
      <c r="E222" s="27"/>
      <c r="F222" s="27"/>
      <c r="G222" s="27"/>
      <c r="H222" s="27"/>
      <c r="I222" s="27"/>
      <c r="J222" s="27"/>
      <c r="K222" s="75">
        <f>K223</f>
        <v>0</v>
      </c>
      <c r="L222" s="75">
        <f t="shared" ref="L222:M222" si="48">L223</f>
        <v>100000</v>
      </c>
      <c r="M222" s="75">
        <f t="shared" si="48"/>
        <v>100000</v>
      </c>
      <c r="N222" s="89">
        <f t="shared" si="37"/>
        <v>100</v>
      </c>
      <c r="O222" s="89">
        <v>0</v>
      </c>
      <c r="P222" s="23" t="s">
        <v>462</v>
      </c>
    </row>
    <row r="223" spans="1:16" ht="26.25" customHeight="1" outlineLevel="1" x14ac:dyDescent="0.2">
      <c r="A223" s="46" t="s">
        <v>528</v>
      </c>
      <c r="B223" s="21" t="s">
        <v>403</v>
      </c>
      <c r="C223" s="22"/>
      <c r="D223" s="79" t="s">
        <v>404</v>
      </c>
      <c r="E223" s="32"/>
      <c r="F223" s="32"/>
      <c r="G223" s="32"/>
      <c r="H223" s="32"/>
      <c r="I223" s="32"/>
      <c r="J223" s="32"/>
      <c r="K223" s="76">
        <f>K224</f>
        <v>0</v>
      </c>
      <c r="L223" s="76">
        <f>L224</f>
        <v>100000</v>
      </c>
      <c r="M223" s="80">
        <f>M224</f>
        <v>100000</v>
      </c>
      <c r="N223" s="89">
        <f t="shared" si="37"/>
        <v>100</v>
      </c>
      <c r="O223" s="89">
        <v>0</v>
      </c>
      <c r="P223" s="93"/>
    </row>
    <row r="224" spans="1:16" ht="26.25" customHeight="1" outlineLevel="1" x14ac:dyDescent="0.2">
      <c r="A224" s="43"/>
      <c r="B224" s="34" t="s">
        <v>401</v>
      </c>
      <c r="C224" s="16" t="s">
        <v>66</v>
      </c>
      <c r="D224" s="54" t="s">
        <v>402</v>
      </c>
      <c r="E224" s="18"/>
      <c r="F224" s="18"/>
      <c r="G224" s="18"/>
      <c r="H224" s="18"/>
      <c r="I224" s="18"/>
      <c r="J224" s="18"/>
      <c r="K224" s="47">
        <v>0</v>
      </c>
      <c r="L224" s="47">
        <v>100000</v>
      </c>
      <c r="M224" s="69">
        <v>100000</v>
      </c>
      <c r="N224" s="89">
        <f t="shared" si="37"/>
        <v>100</v>
      </c>
      <c r="O224" s="89">
        <v>0</v>
      </c>
      <c r="P224" s="93"/>
    </row>
    <row r="225" spans="1:16" s="66" customFormat="1" ht="15.75" x14ac:dyDescent="0.25">
      <c r="A225" s="63"/>
      <c r="B225" s="64" t="s">
        <v>4</v>
      </c>
      <c r="C225" s="65"/>
      <c r="D225" s="65"/>
      <c r="E225" s="27">
        <v>346106.24</v>
      </c>
      <c r="F225" s="27">
        <v>0</v>
      </c>
      <c r="G225" s="27">
        <v>346106.24</v>
      </c>
      <c r="H225" s="27">
        <v>0</v>
      </c>
      <c r="I225" s="27">
        <v>346106.24</v>
      </c>
      <c r="J225" s="27">
        <v>0</v>
      </c>
      <c r="K225" s="91">
        <f>K7+K12+K22+K25+K28+K31+K36+K50+K55+K109+K161+K175+K178+K191+K198+K205+K208+K212+K215+K218+K222</f>
        <v>720344616</v>
      </c>
      <c r="L225" s="91">
        <f t="shared" ref="L225:M225" si="49">L7+L12+L22+L25+L28+L31+L36+L50+L55+L109+L161+L175+L178+L191+L198+L205+L208+L212+L215+L218+L222</f>
        <v>927530685.04000008</v>
      </c>
      <c r="M225" s="91">
        <f t="shared" si="49"/>
        <v>902165809.23000014</v>
      </c>
      <c r="N225" s="89">
        <f t="shared" si="37"/>
        <v>97.265332972902556</v>
      </c>
      <c r="O225" s="89">
        <f t="shared" si="36"/>
        <v>125.24086238606664</v>
      </c>
      <c r="P225" s="93"/>
    </row>
    <row r="226" spans="1:16" x14ac:dyDescent="0.2">
      <c r="M226" s="70"/>
      <c r="N226" s="70"/>
      <c r="O226" s="70"/>
    </row>
    <row r="227" spans="1:16" x14ac:dyDescent="0.2">
      <c r="M227" s="70"/>
      <c r="N227" s="70"/>
      <c r="O227" s="70"/>
    </row>
  </sheetData>
  <autoFilter ref="A4:P4"/>
  <mergeCells count="6">
    <mergeCell ref="P82:P83"/>
    <mergeCell ref="P97:P98"/>
    <mergeCell ref="A2:L2"/>
    <mergeCell ref="A3:O3"/>
    <mergeCell ref="P64:P65"/>
    <mergeCell ref="P68:P73"/>
  </mergeCells>
  <pageMargins left="0.70866141732283472" right="0" top="0.74803149606299213" bottom="0.74803149606299213" header="0" footer="0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МП 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104</cp:lastModifiedBy>
  <cp:lastPrinted>2024-05-14T05:18:10Z</cp:lastPrinted>
  <dcterms:created xsi:type="dcterms:W3CDTF">2019-06-18T02:48:46Z</dcterms:created>
  <dcterms:modified xsi:type="dcterms:W3CDTF">2024-05-14T05:25:20Z</dcterms:modified>
</cp:coreProperties>
</file>